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trlProps/ctrlProp3.xml" ContentType="application/vnd.ms-excel.controlproperties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microsoft.com/office/2011/relationships/webextensiontaskpanes" Target="xl/webextensions/taskpanes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.xml"/><Relationship Id="rId4" Type="http://schemas.openxmlformats.org/package/2006/relationships/metadata/thumbnail" Target="docProps/thumbnail.emf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https://lacsn-my.sharepoint.com/personal/annie_st-amant_csn_qc_ca/Documents/Bureau/"/>
    </mc:Choice>
  </mc:AlternateContent>
  <xr:revisionPtr revIDLastSave="16" documentId="8_{07E9BF75-DCA8-4AA7-A309-A0A1ECE2578A}" xr6:coauthVersionLast="47" xr6:coauthVersionMax="47" xr10:uidLastSave="{B8A08FDD-5F97-48A9-A1E1-6D1C90EBA458}"/>
  <bookViews>
    <workbookView xWindow="-108" yWindow="-108" windowWidth="23256" windowHeight="12456" firstSheet="1" activeTab="1" xr2:uid="{00000000-000D-0000-FFFF-FFFF00000000}"/>
  </bookViews>
  <sheets>
    <sheet name="Formules" sheetId="24" state="hidden" r:id="rId1"/>
    <sheet name="Rapport dépenses" sheetId="1" r:id="rId2"/>
    <sheet name="Payé" sheetId="8" r:id="rId3"/>
    <sheet name="Barèmes" sheetId="2" state="hidden" r:id="rId4"/>
    <sheet name="Distance" sheetId="27" state="hidden" r:id="rId5"/>
    <sheet name="Support" sheetId="107" state="hidden" r:id="rId6"/>
    <sheet name="Distancier" sheetId="106" state="hidden" r:id="rId7"/>
    <sheet name="Adresses" sheetId="33" state="hidden" r:id="rId8"/>
  </sheets>
  <externalReferences>
    <externalReference r:id="rId9"/>
  </externalReferences>
  <definedNames>
    <definedName name="Adresse">Barèmes!$K$32:$K$34</definedName>
    <definedName name="Adresse_institution">Distance!$K$17:$L$158</definedName>
    <definedName name="Arrivee">'Rapport dépenses'!$E$5</definedName>
    <definedName name="Arrivee_Trace">Distance!$I$6</definedName>
    <definedName name="Bareme_du_Km">Barèmes!$F$16</definedName>
    <definedName name="Bareme_du_Km_Hybride">Barèmes!$F$17</definedName>
    <definedName name="Cegep">Support!$S$7:$S$51</definedName>
    <definedName name="Choix_contournement">Distance!$D$60</definedName>
    <definedName name="Choix_Institution">Distance!$B$28</definedName>
    <definedName name="Choix_mode">Distance!$D$44</definedName>
    <definedName name="Choix_unites">Distance!$D$29</definedName>
    <definedName name="Contournement">Distance!$B$9</definedName>
    <definedName name="Coucher">Barèmes!$F$9</definedName>
    <definedName name="Dejeuner">Barèmes!$F$5</definedName>
    <definedName name="Depart">'Rapport dépenses'!$E$3</definedName>
    <definedName name="Depart_Trace">Distance!$I$3</definedName>
    <definedName name="Diner">Barèmes!$F$6</definedName>
    <definedName name="Distances_Feuille_Jaune">Support!$V$11:$X$44</definedName>
    <definedName name="Institution">'Rapport dépenses'!$C$5</definedName>
    <definedName name="Institution_num">Distance!$K$17:$K$158</definedName>
    <definedName name="Militants">Support!$S$110:$S$126</definedName>
    <definedName name="Mode_de_deplacement">Distance!$D$9</definedName>
    <definedName name="Non_Regr.">Support!$S$107:$S$108</definedName>
    <definedName name="Premier_samedi">Barèmes!$C$36</definedName>
    <definedName name="Privé">Support!$S$66:$S$105</definedName>
    <definedName name="Samedis">Barèmes!$B$53:$C$419</definedName>
    <definedName name="sans_pièce_justificative">Barèmes!$F$10</definedName>
    <definedName name="Souper">Barèmes!$F$7</definedName>
    <definedName name="Unites">Distance!$B$6</definedName>
    <definedName name="Universite">Support!$S$53:$S$64</definedName>
    <definedName name="Ville">Support!$V$11:$V$44</definedName>
    <definedName name="_xlnm.Print_Area" localSheetId="1">'Rapport dépenses'!$B$2:$Q$44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0" i="1" l="1"/>
  <c r="O40" i="1"/>
  <c r="N40" i="1"/>
  <c r="M40" i="1"/>
  <c r="L40" i="1"/>
  <c r="G38" i="1"/>
  <c r="G40" i="1" s="1"/>
  <c r="J37" i="1"/>
  <c r="I37" i="1"/>
  <c r="H37" i="1"/>
  <c r="K37" i="1" s="1"/>
  <c r="F37" i="1"/>
  <c r="K36" i="1"/>
  <c r="I36" i="1"/>
  <c r="F36" i="1"/>
  <c r="K35" i="1"/>
  <c r="I35" i="1"/>
  <c r="F35" i="1"/>
  <c r="K34" i="1"/>
  <c r="I34" i="1"/>
  <c r="F34" i="1"/>
  <c r="H33" i="1"/>
  <c r="F33" i="1"/>
  <c r="K32" i="1"/>
  <c r="I32" i="1"/>
  <c r="F32" i="1"/>
  <c r="K31" i="1"/>
  <c r="I31" i="1"/>
  <c r="F31" i="1"/>
  <c r="K30" i="1"/>
  <c r="J33" i="1" s="1"/>
  <c r="I30" i="1"/>
  <c r="I33" i="1" s="1"/>
  <c r="K33" i="1" s="1"/>
  <c r="F30" i="1"/>
  <c r="H29" i="1"/>
  <c r="F29" i="1"/>
  <c r="K28" i="1"/>
  <c r="I28" i="1"/>
  <c r="I29" i="1" s="1"/>
  <c r="F28" i="1"/>
  <c r="K27" i="1"/>
  <c r="J29" i="1" s="1"/>
  <c r="I27" i="1"/>
  <c r="F27" i="1"/>
  <c r="K26" i="1"/>
  <c r="I26" i="1"/>
  <c r="F26" i="1"/>
  <c r="J25" i="1"/>
  <c r="I25" i="1"/>
  <c r="H25" i="1"/>
  <c r="K25" i="1" s="1"/>
  <c r="F25" i="1"/>
  <c r="K24" i="1"/>
  <c r="I24" i="1"/>
  <c r="F24" i="1"/>
  <c r="K23" i="1"/>
  <c r="I23" i="1"/>
  <c r="F23" i="1"/>
  <c r="K22" i="1"/>
  <c r="I22" i="1"/>
  <c r="F22" i="1"/>
  <c r="H21" i="1"/>
  <c r="F21" i="1"/>
  <c r="K20" i="1"/>
  <c r="I20" i="1"/>
  <c r="F20" i="1"/>
  <c r="K19" i="1"/>
  <c r="I19" i="1"/>
  <c r="F19" i="1"/>
  <c r="M44" i="1" s="1"/>
  <c r="K18" i="1"/>
  <c r="J21" i="1" s="1"/>
  <c r="I18" i="1"/>
  <c r="I21" i="1" s="1"/>
  <c r="K21" i="1" s="1"/>
  <c r="F18" i="1"/>
  <c r="H17" i="1"/>
  <c r="F17" i="1"/>
  <c r="K16" i="1"/>
  <c r="I16" i="1"/>
  <c r="I17" i="1" s="1"/>
  <c r="F16" i="1"/>
  <c r="K15" i="1"/>
  <c r="J17" i="1" s="1"/>
  <c r="I15" i="1"/>
  <c r="F15" i="1"/>
  <c r="K14" i="1"/>
  <c r="I14" i="1"/>
  <c r="F14" i="1"/>
  <c r="J13" i="1"/>
  <c r="I13" i="1"/>
  <c r="H13" i="1"/>
  <c r="K13" i="1" s="1"/>
  <c r="F13" i="1"/>
  <c r="K12" i="1"/>
  <c r="I12" i="1"/>
  <c r="K11" i="1"/>
  <c r="I11" i="1"/>
  <c r="F11" i="1"/>
  <c r="K10" i="1"/>
  <c r="I10" i="1"/>
  <c r="F10" i="1"/>
  <c r="F38" i="1" s="1"/>
  <c r="F40" i="1" s="1"/>
  <c r="B10" i="1"/>
  <c r="B14" i="1" s="1"/>
  <c r="L9" i="1"/>
  <c r="K40" i="1" l="1"/>
  <c r="Q42" i="1" s="1"/>
  <c r="K29" i="1"/>
  <c r="K17" i="1"/>
  <c r="B18" i="1"/>
  <c r="C14" i="1"/>
  <c r="C10" i="1"/>
  <c r="J5" i="1"/>
  <c r="C18" i="1" l="1"/>
  <c r="B22" i="1"/>
  <c r="E52" i="8"/>
  <c r="E53" i="8"/>
  <c r="E54" i="8"/>
  <c r="E55" i="8"/>
  <c r="E56" i="8"/>
  <c r="E57" i="8"/>
  <c r="E63" i="8"/>
  <c r="E61" i="8"/>
  <c r="E60" i="8"/>
  <c r="E59" i="8"/>
  <c r="E58" i="8"/>
  <c r="C14" i="107"/>
  <c r="C13" i="107"/>
  <c r="C11" i="107"/>
  <c r="C10" i="107"/>
  <c r="C8" i="107"/>
  <c r="C7" i="107"/>
  <c r="C6" i="107"/>
  <c r="L9" i="24"/>
  <c r="B26" i="1" l="1"/>
  <c r="C22" i="1"/>
  <c r="B28" i="27"/>
  <c r="B30" i="1" l="1"/>
  <c r="C26" i="1"/>
  <c r="F7" i="24"/>
  <c r="C30" i="1" l="1"/>
  <c r="B34" i="1"/>
  <c r="C34" i="1" s="1"/>
  <c r="F7" i="1"/>
  <c r="K105" i="107"/>
  <c r="J105" i="107"/>
  <c r="H105" i="107"/>
  <c r="F105" i="107"/>
  <c r="L104" i="107"/>
  <c r="I104" i="107"/>
  <c r="L103" i="107"/>
  <c r="I103" i="107"/>
  <c r="L102" i="107"/>
  <c r="I102" i="107"/>
  <c r="L101" i="107"/>
  <c r="I101" i="107"/>
  <c r="L100" i="107"/>
  <c r="I100" i="107"/>
  <c r="L99" i="107"/>
  <c r="I99" i="107"/>
  <c r="L98" i="107"/>
  <c r="I98" i="107"/>
  <c r="L97" i="107"/>
  <c r="I97" i="107"/>
  <c r="L96" i="107"/>
  <c r="I96" i="107"/>
  <c r="L95" i="107"/>
  <c r="I95" i="107"/>
  <c r="L94" i="107"/>
  <c r="I94" i="107"/>
  <c r="L93" i="107"/>
  <c r="I93" i="107"/>
  <c r="L92" i="107"/>
  <c r="I92" i="107"/>
  <c r="L91" i="107"/>
  <c r="I91" i="107"/>
  <c r="L90" i="107"/>
  <c r="I90" i="107"/>
  <c r="L89" i="107"/>
  <c r="I89" i="107"/>
  <c r="L88" i="107"/>
  <c r="I88" i="107"/>
  <c r="L87" i="107"/>
  <c r="I87" i="107"/>
  <c r="L86" i="107"/>
  <c r="I86" i="107"/>
  <c r="L85" i="107"/>
  <c r="I85" i="107"/>
  <c r="L84" i="107"/>
  <c r="I84" i="107"/>
  <c r="L83" i="107"/>
  <c r="I83" i="107"/>
  <c r="L82" i="107"/>
  <c r="I82" i="107"/>
  <c r="L81" i="107"/>
  <c r="I81" i="107"/>
  <c r="L80" i="107"/>
  <c r="I80" i="107"/>
  <c r="L79" i="107"/>
  <c r="I79" i="107"/>
  <c r="L78" i="107"/>
  <c r="I78" i="107"/>
  <c r="L77" i="107"/>
  <c r="I77" i="107"/>
  <c r="L76" i="107"/>
  <c r="I76" i="107"/>
  <c r="L75" i="107"/>
  <c r="I75" i="107"/>
  <c r="L74" i="107"/>
  <c r="I74" i="107"/>
  <c r="L73" i="107"/>
  <c r="I73" i="107"/>
  <c r="L72" i="107"/>
  <c r="I72" i="107"/>
  <c r="L71" i="107"/>
  <c r="I71" i="107"/>
  <c r="L70" i="107"/>
  <c r="I70" i="107"/>
  <c r="L69" i="107"/>
  <c r="I69" i="107"/>
  <c r="L68" i="107"/>
  <c r="I68" i="107"/>
  <c r="L67" i="107"/>
  <c r="I67" i="107"/>
  <c r="L66" i="107"/>
  <c r="I66" i="107"/>
  <c r="L65" i="107"/>
  <c r="I65" i="107"/>
  <c r="L64" i="107"/>
  <c r="I64" i="107"/>
  <c r="L63" i="107"/>
  <c r="I63" i="107"/>
  <c r="L62" i="107"/>
  <c r="I62" i="107"/>
  <c r="L61" i="107"/>
  <c r="I61" i="107"/>
  <c r="L60" i="107"/>
  <c r="I60" i="107"/>
  <c r="L59" i="107"/>
  <c r="I59" i="107"/>
  <c r="L58" i="107"/>
  <c r="I58" i="107"/>
  <c r="L57" i="107"/>
  <c r="I57" i="107"/>
  <c r="L56" i="107"/>
  <c r="I56" i="107"/>
  <c r="L55" i="107"/>
  <c r="I55" i="107"/>
  <c r="L54" i="107"/>
  <c r="I54" i="107"/>
  <c r="L53" i="107"/>
  <c r="I53" i="107"/>
  <c r="L52" i="107"/>
  <c r="I52" i="107"/>
  <c r="L51" i="107"/>
  <c r="I51" i="107"/>
  <c r="L50" i="107"/>
  <c r="I50" i="107"/>
  <c r="L49" i="107"/>
  <c r="I49" i="107"/>
  <c r="L48" i="107"/>
  <c r="I48" i="107"/>
  <c r="L47" i="107"/>
  <c r="I47" i="107"/>
  <c r="L46" i="107"/>
  <c r="I46" i="107"/>
  <c r="L45" i="107"/>
  <c r="I45" i="107"/>
  <c r="L44" i="107"/>
  <c r="I44" i="107"/>
  <c r="L43" i="107"/>
  <c r="I43" i="107"/>
  <c r="L42" i="107"/>
  <c r="I42" i="107"/>
  <c r="L41" i="107"/>
  <c r="I41" i="107"/>
  <c r="L40" i="107"/>
  <c r="I40" i="107"/>
  <c r="L39" i="107"/>
  <c r="I39" i="107"/>
  <c r="L38" i="107"/>
  <c r="I38" i="107"/>
  <c r="L37" i="107"/>
  <c r="I37" i="107"/>
  <c r="L36" i="107"/>
  <c r="I36" i="107"/>
  <c r="L35" i="107"/>
  <c r="I35" i="107"/>
  <c r="L34" i="107"/>
  <c r="I34" i="107"/>
  <c r="L33" i="107"/>
  <c r="I33" i="107"/>
  <c r="L32" i="107"/>
  <c r="I32" i="107"/>
  <c r="L31" i="107"/>
  <c r="I31" i="107"/>
  <c r="L30" i="107"/>
  <c r="I30" i="107"/>
  <c r="L29" i="107"/>
  <c r="I29" i="107"/>
  <c r="L28" i="107"/>
  <c r="I28" i="107"/>
  <c r="L27" i="107"/>
  <c r="I27" i="107"/>
  <c r="L26" i="107"/>
  <c r="I26" i="107"/>
  <c r="L25" i="107"/>
  <c r="I25" i="107"/>
  <c r="L24" i="107"/>
  <c r="I24" i="107"/>
  <c r="L23" i="107"/>
  <c r="I23" i="107"/>
  <c r="L22" i="107"/>
  <c r="I22" i="107"/>
  <c r="L21" i="107"/>
  <c r="I21" i="107"/>
  <c r="L20" i="107"/>
  <c r="I20" i="107"/>
  <c r="L19" i="107"/>
  <c r="I19" i="107"/>
  <c r="L18" i="107"/>
  <c r="I18" i="107"/>
  <c r="L17" i="107"/>
  <c r="I17" i="107"/>
  <c r="L16" i="107"/>
  <c r="I16" i="107"/>
  <c r="L15" i="107"/>
  <c r="I15" i="107"/>
  <c r="L14" i="107"/>
  <c r="I14" i="107"/>
  <c r="L13" i="107"/>
  <c r="I13" i="107"/>
  <c r="L12" i="107"/>
  <c r="I12" i="107"/>
  <c r="L11" i="107"/>
  <c r="I11" i="107"/>
  <c r="L10" i="107"/>
  <c r="I10" i="107"/>
  <c r="L9" i="107"/>
  <c r="I9" i="107"/>
  <c r="L8" i="107"/>
  <c r="I8" i="107"/>
  <c r="L7" i="107"/>
  <c r="I7" i="107"/>
  <c r="L6" i="107"/>
  <c r="I6" i="107"/>
  <c r="I105" i="107" l="1"/>
  <c r="L105" i="107"/>
  <c r="E20" i="8" l="1"/>
  <c r="K36" i="24" l="1"/>
  <c r="I36" i="24"/>
  <c r="K35" i="24"/>
  <c r="I35" i="24"/>
  <c r="K34" i="24"/>
  <c r="I34" i="24"/>
  <c r="K32" i="24"/>
  <c r="I32" i="24"/>
  <c r="K31" i="24"/>
  <c r="I31" i="24"/>
  <c r="K30" i="24"/>
  <c r="I30" i="24"/>
  <c r="K28" i="24"/>
  <c r="I28" i="24"/>
  <c r="K27" i="24"/>
  <c r="I27" i="24"/>
  <c r="K26" i="24"/>
  <c r="I26" i="24"/>
  <c r="K24" i="24"/>
  <c r="I24" i="24"/>
  <c r="K23" i="24"/>
  <c r="I23" i="24"/>
  <c r="K22" i="24"/>
  <c r="I22" i="24"/>
  <c r="K20" i="24"/>
  <c r="I20" i="24"/>
  <c r="K19" i="24"/>
  <c r="I19" i="24"/>
  <c r="K18" i="24"/>
  <c r="I18" i="24"/>
  <c r="K16" i="24"/>
  <c r="I16" i="24"/>
  <c r="K15" i="24"/>
  <c r="I15" i="24"/>
  <c r="K14" i="24"/>
  <c r="I14" i="24"/>
  <c r="K12" i="24"/>
  <c r="I12" i="24"/>
  <c r="K11" i="24"/>
  <c r="I11" i="24"/>
  <c r="K10" i="24"/>
  <c r="I10" i="24"/>
  <c r="I21" i="24" l="1"/>
  <c r="I37" i="24"/>
  <c r="J25" i="24"/>
  <c r="I13" i="24"/>
  <c r="J21" i="24"/>
  <c r="I17" i="24"/>
  <c r="I33" i="24"/>
  <c r="J37" i="24"/>
  <c r="J17" i="24"/>
  <c r="J33" i="24"/>
  <c r="J13" i="24"/>
  <c r="I29" i="24"/>
  <c r="J29" i="24"/>
  <c r="I25" i="24"/>
  <c r="Z5" i="1"/>
  <c r="O5" i="1" s="1"/>
  <c r="E12" i="8"/>
  <c r="E24" i="8"/>
  <c r="E26" i="8"/>
  <c r="E14" i="8"/>
  <c r="B9" i="8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E64" i="8"/>
  <c r="E62" i="8"/>
  <c r="E51" i="8"/>
  <c r="E50" i="8"/>
  <c r="E49" i="8"/>
  <c r="E48" i="8"/>
  <c r="E46" i="8"/>
  <c r="E45" i="8"/>
  <c r="E42" i="8"/>
  <c r="E41" i="8"/>
  <c r="E39" i="8"/>
  <c r="E38" i="8"/>
  <c r="E36" i="8"/>
  <c r="E34" i="8"/>
  <c r="E33" i="8"/>
  <c r="E32" i="8"/>
  <c r="E30" i="8"/>
  <c r="E28" i="8"/>
  <c r="E27" i="8"/>
  <c r="E25" i="8"/>
  <c r="E23" i="8"/>
  <c r="E22" i="8"/>
  <c r="E21" i="8"/>
  <c r="E19" i="8"/>
  <c r="E18" i="8"/>
  <c r="E17" i="8"/>
  <c r="E15" i="8"/>
  <c r="E13" i="8"/>
  <c r="E11" i="8"/>
  <c r="E44" i="8"/>
  <c r="E47" i="8"/>
  <c r="E43" i="8"/>
  <c r="E40" i="8"/>
  <c r="E37" i="8"/>
  <c r="E29" i="8"/>
  <c r="E35" i="8"/>
  <c r="Q40" i="24"/>
  <c r="N40" i="24"/>
  <c r="M40" i="24"/>
  <c r="L40" i="24"/>
  <c r="G38" i="24"/>
  <c r="G40" i="24"/>
  <c r="H37" i="24"/>
  <c r="F37" i="24"/>
  <c r="F36" i="24"/>
  <c r="F35" i="24"/>
  <c r="F34" i="24"/>
  <c r="H33" i="24"/>
  <c r="F33" i="24"/>
  <c r="F32" i="24"/>
  <c r="F31" i="24"/>
  <c r="F30" i="24"/>
  <c r="H29" i="24"/>
  <c r="F29" i="24"/>
  <c r="F28" i="24"/>
  <c r="F27" i="24"/>
  <c r="F26" i="24"/>
  <c r="H25" i="24"/>
  <c r="F25" i="24"/>
  <c r="F24" i="24"/>
  <c r="F23" i="24"/>
  <c r="F22" i="24"/>
  <c r="H21" i="24"/>
  <c r="F21" i="24"/>
  <c r="F20" i="24"/>
  <c r="F19" i="24"/>
  <c r="M44" i="24"/>
  <c r="F18" i="24"/>
  <c r="H17" i="24"/>
  <c r="F17" i="24"/>
  <c r="F16" i="24"/>
  <c r="F15" i="24"/>
  <c r="F38" i="24" s="1"/>
  <c r="F40" i="24" s="1"/>
  <c r="F14" i="24"/>
  <c r="H13" i="24"/>
  <c r="F13" i="24"/>
  <c r="F11" i="24"/>
  <c r="F10" i="24"/>
  <c r="O7" i="24"/>
  <c r="O5" i="24"/>
  <c r="B10" i="24" s="1"/>
  <c r="Y5" i="24"/>
  <c r="V5" i="24"/>
  <c r="J5" i="24"/>
  <c r="Y5" i="1"/>
  <c r="V5" i="1"/>
  <c r="O7" i="1"/>
  <c r="L139" i="27"/>
  <c r="L88" i="27"/>
  <c r="S5" i="33"/>
  <c r="S6" i="33"/>
  <c r="S7" i="33"/>
  <c r="S8" i="33"/>
  <c r="S9" i="33"/>
  <c r="S10" i="33"/>
  <c r="S11" i="33"/>
  <c r="S12" i="33"/>
  <c r="S13" i="33"/>
  <c r="S14" i="33"/>
  <c r="S15" i="33"/>
  <c r="S16" i="33"/>
  <c r="S17" i="33"/>
  <c r="S18" i="33"/>
  <c r="S19" i="33"/>
  <c r="S20" i="33"/>
  <c r="S21" i="33"/>
  <c r="S22" i="33"/>
  <c r="S23" i="33"/>
  <c r="S24" i="33"/>
  <c r="S25" i="33"/>
  <c r="S26" i="33"/>
  <c r="S27" i="33"/>
  <c r="S28" i="33"/>
  <c r="S29" i="33"/>
  <c r="S30" i="33"/>
  <c r="S31" i="33"/>
  <c r="S32" i="33"/>
  <c r="S33" i="33"/>
  <c r="S34" i="33"/>
  <c r="S35" i="33"/>
  <c r="S36" i="33"/>
  <c r="S37" i="33"/>
  <c r="S38" i="33"/>
  <c r="S39" i="33"/>
  <c r="S40" i="33"/>
  <c r="S41" i="33"/>
  <c r="S42" i="33"/>
  <c r="S43" i="33"/>
  <c r="S44" i="33"/>
  <c r="S45" i="33"/>
  <c r="S46" i="33"/>
  <c r="S47" i="33"/>
  <c r="S48" i="33"/>
  <c r="S49" i="33"/>
  <c r="S50" i="33"/>
  <c r="S51" i="33"/>
  <c r="S52" i="33"/>
  <c r="S53" i="33"/>
  <c r="S54" i="33"/>
  <c r="S55" i="33"/>
  <c r="S56" i="33"/>
  <c r="S57" i="33"/>
  <c r="S58" i="33"/>
  <c r="S59" i="33"/>
  <c r="S60" i="33"/>
  <c r="S61" i="33"/>
  <c r="S62" i="33"/>
  <c r="S63" i="33"/>
  <c r="S64" i="33"/>
  <c r="S65" i="33"/>
  <c r="S66" i="33"/>
  <c r="S67" i="33"/>
  <c r="S68" i="33"/>
  <c r="S69" i="33"/>
  <c r="S70" i="33"/>
  <c r="S71" i="33"/>
  <c r="S72" i="33"/>
  <c r="S73" i="33"/>
  <c r="S74" i="33"/>
  <c r="S75" i="33"/>
  <c r="S76" i="33"/>
  <c r="S77" i="33"/>
  <c r="S78" i="33"/>
  <c r="S79" i="33"/>
  <c r="S80" i="33"/>
  <c r="S81" i="33"/>
  <c r="S82" i="33"/>
  <c r="S83" i="33"/>
  <c r="S84" i="33"/>
  <c r="S85" i="33"/>
  <c r="S86" i="33"/>
  <c r="S87" i="33"/>
  <c r="S88" i="33"/>
  <c r="S89" i="33"/>
  <c r="S90" i="33"/>
  <c r="S91" i="33"/>
  <c r="S92" i="33"/>
  <c r="S93" i="33"/>
  <c r="S94" i="33"/>
  <c r="S95" i="33"/>
  <c r="S96" i="33"/>
  <c r="S97" i="33"/>
  <c r="S98" i="33"/>
  <c r="S99" i="33"/>
  <c r="S100" i="33"/>
  <c r="S101" i="33"/>
  <c r="S102" i="33"/>
  <c r="S103" i="33"/>
  <c r="S104" i="33"/>
  <c r="S105" i="33"/>
  <c r="S106" i="33"/>
  <c r="S107" i="33"/>
  <c r="S108" i="33"/>
  <c r="S109" i="33"/>
  <c r="S110" i="33"/>
  <c r="S111" i="33"/>
  <c r="S112" i="33"/>
  <c r="S113" i="33"/>
  <c r="S114" i="33"/>
  <c r="S115" i="33"/>
  <c r="S116" i="33"/>
  <c r="S117" i="33"/>
  <c r="S118" i="33"/>
  <c r="S119" i="33"/>
  <c r="S120" i="33"/>
  <c r="S121" i="33"/>
  <c r="S122" i="33"/>
  <c r="S123" i="33"/>
  <c r="S124" i="33"/>
  <c r="S125" i="33"/>
  <c r="S126" i="33"/>
  <c r="S127" i="33"/>
  <c r="S128" i="33"/>
  <c r="S129" i="33"/>
  <c r="S130" i="33"/>
  <c r="S131" i="33"/>
  <c r="S132" i="33"/>
  <c r="S133" i="33"/>
  <c r="S134" i="33"/>
  <c r="S135" i="33"/>
  <c r="S136" i="33"/>
  <c r="S137" i="33"/>
  <c r="S138" i="33"/>
  <c r="S139" i="33"/>
  <c r="S140" i="33"/>
  <c r="S141" i="33"/>
  <c r="S142" i="33"/>
  <c r="S143" i="33"/>
  <c r="S144" i="33"/>
  <c r="S145" i="33"/>
  <c r="S146" i="33"/>
  <c r="S147" i="33"/>
  <c r="S148" i="33"/>
  <c r="S149" i="33"/>
  <c r="S150" i="33"/>
  <c r="S151" i="33"/>
  <c r="S152" i="33"/>
  <c r="S153" i="33"/>
  <c r="S154" i="33"/>
  <c r="S155" i="33"/>
  <c r="S156" i="33"/>
  <c r="S157" i="33"/>
  <c r="S158" i="33"/>
  <c r="S159" i="33"/>
  <c r="S160" i="33"/>
  <c r="S161" i="33"/>
  <c r="S162" i="33"/>
  <c r="S163" i="33"/>
  <c r="S164" i="33"/>
  <c r="S165" i="33"/>
  <c r="S166" i="33"/>
  <c r="S167" i="33"/>
  <c r="S168" i="33"/>
  <c r="S169" i="33"/>
  <c r="S170" i="33"/>
  <c r="S171" i="33"/>
  <c r="S172" i="33"/>
  <c r="S173" i="33"/>
  <c r="S174" i="33"/>
  <c r="S175" i="33"/>
  <c r="S176" i="33"/>
  <c r="S177" i="33"/>
  <c r="S178" i="33"/>
  <c r="S179" i="33"/>
  <c r="S180" i="33"/>
  <c r="S181" i="33"/>
  <c r="S182" i="33"/>
  <c r="S183" i="33"/>
  <c r="S184" i="33"/>
  <c r="S185" i="33"/>
  <c r="S186" i="33"/>
  <c r="S187" i="33"/>
  <c r="S188" i="33"/>
  <c r="S189" i="33"/>
  <c r="S190" i="33"/>
  <c r="S191" i="33"/>
  <c r="S192" i="33"/>
  <c r="S193" i="33"/>
  <c r="S194" i="33"/>
  <c r="S195" i="33"/>
  <c r="S196" i="33"/>
  <c r="S197" i="33"/>
  <c r="S198" i="33"/>
  <c r="S199" i="33"/>
  <c r="S200" i="33"/>
  <c r="S201" i="33"/>
  <c r="S202" i="33"/>
  <c r="S203" i="33"/>
  <c r="S204" i="33"/>
  <c r="S205" i="33"/>
  <c r="S206" i="33"/>
  <c r="S207" i="33"/>
  <c r="S208" i="33"/>
  <c r="S209" i="33"/>
  <c r="S210" i="33"/>
  <c r="S211" i="33"/>
  <c r="S212" i="33"/>
  <c r="S213" i="33"/>
  <c r="S214" i="33"/>
  <c r="S215" i="33"/>
  <c r="S216" i="33"/>
  <c r="S217" i="33"/>
  <c r="S218" i="33"/>
  <c r="S219" i="33"/>
  <c r="S220" i="33"/>
  <c r="S221" i="33"/>
  <c r="S222" i="33"/>
  <c r="S223" i="33"/>
  <c r="S224" i="33"/>
  <c r="S225" i="33"/>
  <c r="S226" i="33"/>
  <c r="S227" i="33"/>
  <c r="S228" i="33"/>
  <c r="S229" i="33"/>
  <c r="S230" i="33"/>
  <c r="S231" i="33"/>
  <c r="S232" i="33"/>
  <c r="S233" i="33"/>
  <c r="S234" i="33"/>
  <c r="S235" i="33"/>
  <c r="S236" i="33"/>
  <c r="S237" i="33"/>
  <c r="S238" i="33"/>
  <c r="S239" i="33"/>
  <c r="S240" i="33"/>
  <c r="S241" i="33"/>
  <c r="S242" i="33"/>
  <c r="S243" i="33"/>
  <c r="S244" i="33"/>
  <c r="S245" i="33"/>
  <c r="S246" i="33"/>
  <c r="S247" i="33"/>
  <c r="S248" i="33"/>
  <c r="S249" i="33"/>
  <c r="S250" i="33"/>
  <c r="S251" i="33"/>
  <c r="S252" i="33"/>
  <c r="S253" i="33"/>
  <c r="S254" i="33"/>
  <c r="S255" i="33"/>
  <c r="S256" i="33"/>
  <c r="S257" i="33"/>
  <c r="S258" i="33"/>
  <c r="S259" i="33"/>
  <c r="S260" i="33"/>
  <c r="S261" i="33"/>
  <c r="S262" i="33"/>
  <c r="S263" i="33"/>
  <c r="S264" i="33"/>
  <c r="S265" i="33"/>
  <c r="S266" i="33"/>
  <c r="S267" i="33"/>
  <c r="S268" i="33"/>
  <c r="S269" i="33"/>
  <c r="S270" i="33"/>
  <c r="S271" i="33"/>
  <c r="S272" i="33"/>
  <c r="S273" i="33"/>
  <c r="S274" i="33"/>
  <c r="S275" i="33"/>
  <c r="S276" i="33"/>
  <c r="S277" i="33"/>
  <c r="S278" i="33"/>
  <c r="S279" i="33"/>
  <c r="S280" i="33"/>
  <c r="S281" i="33"/>
  <c r="S282" i="33"/>
  <c r="S283" i="33"/>
  <c r="S284" i="33"/>
  <c r="S285" i="33"/>
  <c r="S286" i="33"/>
  <c r="S287" i="33"/>
  <c r="S288" i="33"/>
  <c r="D9" i="27"/>
  <c r="D44" i="27" s="1"/>
  <c r="D6" i="27"/>
  <c r="D3" i="27"/>
  <c r="D29" i="27"/>
  <c r="D60" i="27"/>
  <c r="C38" i="2"/>
  <c r="L17" i="27"/>
  <c r="K21" i="24" l="1"/>
  <c r="B52" i="8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K33" i="24"/>
  <c r="B14" i="24"/>
  <c r="C10" i="24"/>
  <c r="U7" i="24"/>
  <c r="S5" i="24" s="1"/>
  <c r="E6" i="27"/>
  <c r="I6" i="27" s="1"/>
  <c r="E3" i="27"/>
  <c r="I3" i="27" s="1"/>
  <c r="K37" i="24"/>
  <c r="K29" i="24"/>
  <c r="K13" i="24"/>
  <c r="K17" i="24"/>
  <c r="K25" i="24"/>
  <c r="O40" i="24"/>
  <c r="U8" i="1"/>
  <c r="U7" i="1"/>
  <c r="S5" i="1" s="1"/>
  <c r="U8" i="24"/>
  <c r="E31" i="8"/>
  <c r="E16" i="8"/>
  <c r="F5" i="24" l="1"/>
  <c r="B18" i="24"/>
  <c r="C14" i="24"/>
  <c r="K40" i="24"/>
  <c r="Q42" i="24" s="1"/>
  <c r="B22" i="24" l="1"/>
  <c r="C18" i="24"/>
  <c r="F5" i="1"/>
  <c r="C22" i="24" l="1"/>
  <c r="B26" i="24"/>
  <c r="C26" i="24" l="1"/>
  <c r="B30" i="24"/>
  <c r="C30" i="24" l="1"/>
  <c r="B34" i="24"/>
  <c r="C34" i="24" s="1"/>
</calcChain>
</file>

<file path=xl/sharedStrings.xml><?xml version="1.0" encoding="utf-8"?>
<sst xmlns="http://schemas.openxmlformats.org/spreadsheetml/2006/main" count="5861" uniqueCount="2800">
  <si>
    <t>Daniel Légaré nov 2018</t>
  </si>
  <si>
    <t>Déplacement</t>
  </si>
  <si>
    <t>Ville</t>
  </si>
  <si>
    <t>Nom :</t>
  </si>
  <si>
    <t>Daniel Légaré</t>
  </si>
  <si>
    <t>Cégep de Lévis-Lauzon - 03-11-002</t>
  </si>
  <si>
    <t>Montréal</t>
  </si>
  <si>
    <t>Distance</t>
  </si>
  <si>
    <t>Adresse :</t>
  </si>
  <si>
    <t>1199, rue du Bourgeois, Lévis, G6K 1M3</t>
  </si>
  <si>
    <t>Prochain samedi:</t>
  </si>
  <si>
    <t>En voiture</t>
  </si>
  <si>
    <t>Cégep</t>
  </si>
  <si>
    <t>Centre des congrès de Granby</t>
  </si>
  <si>
    <t>Québec</t>
  </si>
  <si>
    <t>SEMAINE SE TERMINANT LE  :</t>
  </si>
  <si>
    <t>Transport</t>
  </si>
  <si>
    <t>Institution</t>
  </si>
  <si>
    <t>Distance aller seulement :</t>
  </si>
  <si>
    <t>DATE DU COMPTE :</t>
  </si>
  <si>
    <t>jours entre la réclamation et la dépense</t>
  </si>
  <si>
    <t>RAPPORT D'ACTIVITÉS (militantes et militants)</t>
  </si>
  <si>
    <t>jours ouvrables entre la réclamation et la dépense</t>
  </si>
  <si>
    <t>Date</t>
  </si>
  <si>
    <t>Activités</t>
  </si>
  <si>
    <t>Km</t>
  </si>
  <si>
    <t>Km (voiture hybride)</t>
  </si>
  <si>
    <t>x</t>
  </si>
  <si>
    <t>Montants</t>
  </si>
  <si>
    <t>Stationnement</t>
  </si>
  <si>
    <t>Avion - Métro
Taxi - Bus</t>
  </si>
  <si>
    <t>Divers</t>
  </si>
  <si>
    <t>Frais de garde</t>
  </si>
  <si>
    <t xml:space="preserve">        Crtl-Maj-i (Lance la macro pour initialiser la feuille)</t>
  </si>
  <si>
    <t>am</t>
  </si>
  <si>
    <t>déjeuner</t>
  </si>
  <si>
    <t>Adresse d'un appartement (Appart)</t>
  </si>
  <si>
    <t>diner</t>
  </si>
  <si>
    <t>pm</t>
  </si>
  <si>
    <t>1278, Valiquette, Verdun</t>
  </si>
  <si>
    <t>souper</t>
  </si>
  <si>
    <t>soir</t>
  </si>
  <si>
    <t>nuit</t>
  </si>
  <si>
    <t>Total km :</t>
  </si>
  <si>
    <t>TOTAUX</t>
  </si>
  <si>
    <t>Grand Total :</t>
  </si>
  <si>
    <t>Signature :</t>
  </si>
  <si>
    <t>Autorisation :</t>
  </si>
  <si>
    <t xml:space="preserve">SF: </t>
  </si>
  <si>
    <t>Sans Facture</t>
  </si>
  <si>
    <t>Tout autre carractère</t>
  </si>
  <si>
    <t>Modifications Daniel Légaré septembre 2018</t>
  </si>
  <si>
    <t>Daniel Légaré juin 2022</t>
  </si>
  <si>
    <t>CSN Montréal - 00-00-000</t>
  </si>
  <si>
    <t xml:space="preserve"> Montréal</t>
  </si>
  <si>
    <t>Militants</t>
  </si>
  <si>
    <t>Centre des congrès de Chicoutimi</t>
  </si>
  <si>
    <t>Sherbrooke</t>
  </si>
  <si>
    <t xml:space="preserve">SEMAINE SE TERMINANT LE  : </t>
  </si>
  <si>
    <t xml:space="preserve">DATE DU COMPTE : </t>
  </si>
  <si>
    <t>Ctrl-Maj-c</t>
  </si>
  <si>
    <t>Ctrl-Maj-z</t>
  </si>
  <si>
    <t>Efface les zéros dans l'onglet actif</t>
  </si>
  <si>
    <t>Date rapport</t>
  </si>
  <si>
    <t>Réclamation</t>
  </si>
  <si>
    <t>Remboursé</t>
  </si>
  <si>
    <t>Écart</t>
  </si>
  <si>
    <t>Date du remboursement</t>
  </si>
  <si>
    <t>Commentaires</t>
  </si>
  <si>
    <t/>
  </si>
  <si>
    <t>Les barèmes de dépenses sont les suivants :</t>
  </si>
  <si>
    <t>Déjeuner</t>
  </si>
  <si>
    <t>Dîner</t>
  </si>
  <si>
    <t>Souper</t>
  </si>
  <si>
    <t>Coucher (maximum avec pièce justificative)</t>
  </si>
  <si>
    <t>(sans pièce justificative)</t>
  </si>
  <si>
    <r>
      <t xml:space="preserve">Stationnement et taxi </t>
    </r>
    <r>
      <rPr>
        <b/>
        <sz val="12"/>
        <color theme="1"/>
        <rFont val="Calibri"/>
        <family val="2"/>
      </rPr>
      <t>sur production de pièce</t>
    </r>
  </si>
  <si>
    <t xml:space="preserve">Kilométrage </t>
  </si>
  <si>
    <r>
      <t xml:space="preserve">Kilométrage </t>
    </r>
    <r>
      <rPr>
        <i/>
        <sz val="12"/>
        <color theme="1"/>
        <rFont val="Calibri"/>
        <family val="2"/>
      </rPr>
      <t>(voiture hybride)</t>
    </r>
  </si>
  <si>
    <t>FRAIS DE GARDE</t>
  </si>
  <si>
    <t>Nombre d’enfants</t>
  </si>
  <si>
    <t>+ de 3 enfants</t>
  </si>
  <si>
    <t>Avant-midi</t>
  </si>
  <si>
    <t>Après-midi</t>
  </si>
  <si>
    <t>Soirée – pour le travail après 18 h</t>
  </si>
  <si>
    <t xml:space="preserve">Nuit – pour le travail après 24 h </t>
  </si>
  <si>
    <t>En outre, pour la période du souper, les frais encourus pour la garde</t>
  </si>
  <si>
    <t>ou les retards à la garderie donnent droit à une compensation de</t>
  </si>
  <si>
    <t>Il est important de détailler les frais de garde chaque jour sur les rapports de dépenses.</t>
  </si>
  <si>
    <t>P.S. Les frais de garderie ne sont pas payables aux conjoint-es.</t>
  </si>
  <si>
    <r>
      <t>1</t>
    </r>
    <r>
      <rPr>
        <vertAlign val="superscript"/>
        <sz val="11"/>
        <color theme="1"/>
        <rFont val="Tw Cen MT"/>
        <family val="2"/>
        <scheme val="minor"/>
      </rPr>
      <t>er</t>
    </r>
    <r>
      <rPr>
        <sz val="11"/>
        <color theme="1"/>
        <rFont val="Tw Cen MT"/>
        <family val="2"/>
        <scheme val="minor"/>
      </rPr>
      <t xml:space="preserve"> samedi dans la feuille</t>
    </r>
  </si>
  <si>
    <t>Le samedi le plus près de la journée actuelle</t>
  </si>
  <si>
    <t>Départ</t>
  </si>
  <si>
    <t>Adresse</t>
  </si>
  <si>
    <t>Depart_Trace</t>
  </si>
  <si>
    <t>Choix</t>
  </si>
  <si>
    <t>Unités</t>
  </si>
  <si>
    <t>Arrivée</t>
  </si>
  <si>
    <t>Arrivee_Trace</t>
  </si>
  <si>
    <t>Métriques</t>
  </si>
  <si>
    <t>Contournement</t>
  </si>
  <si>
    <t>Mode de déplacement</t>
  </si>
  <si>
    <t>Aucun</t>
  </si>
  <si>
    <t>Institutions:</t>
  </si>
  <si>
    <t>Nom</t>
  </si>
  <si>
    <t>Privé</t>
  </si>
  <si>
    <t>Liste des villes au verso de la feuille jaune</t>
  </si>
  <si>
    <t>Cegep</t>
  </si>
  <si>
    <t>Domicile</t>
  </si>
  <si>
    <t>Adresse_institution</t>
  </si>
  <si>
    <t>Université</t>
  </si>
  <si>
    <t>De :</t>
  </si>
  <si>
    <t>Abitibi-Témiscamingue Amos</t>
  </si>
  <si>
    <t>341, rue Principale Nord, Amos, Qc, J9T2L8</t>
  </si>
  <si>
    <t>Non_Regr.</t>
  </si>
  <si>
    <t>Alma</t>
  </si>
  <si>
    <t>Abitibi-Témiscamingue Val-d'Or</t>
  </si>
  <si>
    <t>675, 1re Avenue, Val-d'Or, Qc, J9P1Y3</t>
  </si>
  <si>
    <t>Unités:</t>
  </si>
  <si>
    <t>Amos</t>
  </si>
  <si>
    <t>Abitibi-Témiscamingue Rouyn</t>
  </si>
  <si>
    <t>425, boulevard du Collège, Rouyn-Noranda, Qc, J9X5E5</t>
  </si>
  <si>
    <t>Baie-Comeau</t>
  </si>
  <si>
    <t>Ahuntsic</t>
  </si>
  <si>
    <t>9155, rue Saint-Hubert, Montréal, Qc, H2M1Y8</t>
  </si>
  <si>
    <t>Impériales</t>
  </si>
  <si>
    <t>Carleton</t>
  </si>
  <si>
    <t>675, boulevard Auger Ouest, Alma, Qc, G8B2B7</t>
  </si>
  <si>
    <t>Chicoutimi</t>
  </si>
  <si>
    <t>André-Laurendeau</t>
  </si>
  <si>
    <t>1111, rue Lapierre, Montréal, Qc, H8N2J4</t>
  </si>
  <si>
    <t>Units</t>
  </si>
  <si>
    <t>Grande-Rivière</t>
  </si>
  <si>
    <t>537, boulevard Blanche, Baie-Comeau, Qc, G5C2B2</t>
  </si>
  <si>
    <t>metric</t>
  </si>
  <si>
    <t>Granby</t>
  </si>
  <si>
    <t>Beauce-Appalaches</t>
  </si>
  <si>
    <t>1055, 116e Rue Est, Saint-Georges, Qc, G5Y3G1</t>
  </si>
  <si>
    <t>imperial</t>
  </si>
  <si>
    <t>Hull</t>
  </si>
  <si>
    <t>CEC de Carleton-sur-Mer</t>
  </si>
  <si>
    <t>776, boul. Perron, Carleton-sur-Mer, Qc, G0C1J0</t>
  </si>
  <si>
    <t>Choix:</t>
  </si>
  <si>
    <t>Joliette</t>
  </si>
  <si>
    <t>CEC de Charlevoix</t>
  </si>
  <si>
    <t>855, rue Richelieu (Pointe-au-Pic), La Malbaie, Qc, G5A2X7</t>
  </si>
  <si>
    <t>Jonquière</t>
  </si>
  <si>
    <t>CEC de Chibougamau</t>
  </si>
  <si>
    <t>110, rue Obalski, Chibougamau, Qc, G8P2E9</t>
  </si>
  <si>
    <t>La Malbaie</t>
  </si>
  <si>
    <t>CEC de la Tuque</t>
  </si>
  <si>
    <t>796, rue Réal, La Tuque, Qc, G9X2S7</t>
  </si>
  <si>
    <t>La Pocatière</t>
  </si>
  <si>
    <t>CEC de Lac-Mégantic</t>
  </si>
  <si>
    <t>3800, rue Cousineau, Lac-Mégantic, Qc, G6B2A3</t>
  </si>
  <si>
    <t>Mode de éplacement:</t>
  </si>
  <si>
    <t>L’Assomption</t>
  </si>
  <si>
    <t>CEC de Mont-Laurier</t>
  </si>
  <si>
    <t>700, rue Parent, Mont-Laurier, Qc, J9L2K1</t>
  </si>
  <si>
    <t>Laval</t>
  </si>
  <si>
    <t>CEC de Montmagny</t>
  </si>
  <si>
    <t>115, boulevard Taché est, Montmagny, Qc, G5V4J8</t>
  </si>
  <si>
    <t>À pied</t>
  </si>
  <si>
    <t>CEC de Mont-Tremblant</t>
  </si>
  <si>
    <t>619, boul. du Docteur-Gervais, Mont-Tremblant, Qc, J8E2T3</t>
  </si>
  <si>
    <t>À vélo</t>
  </si>
  <si>
    <t>CEC de Sainte-Marie</t>
  </si>
  <si>
    <t>420, avenue de la Cité, Sainte-Marie, Qc, G6E3V1</t>
  </si>
  <si>
    <t>En autobus</t>
  </si>
  <si>
    <t>Rimouski</t>
  </si>
  <si>
    <t>CEC du Témiscouata Lapocatière</t>
  </si>
  <si>
    <t>71 A, rue Pelletier, Témiscouata-sur-le-Lac, Qc, G0L1E0</t>
  </si>
  <si>
    <t>Rouyn-Noranda</t>
  </si>
  <si>
    <t>Champlain Campus Saint-Lambert</t>
  </si>
  <si>
    <t>900, Riverside Drive, Saint-Lambert, Qc, J4P3P2</t>
  </si>
  <si>
    <t>Mode</t>
  </si>
  <si>
    <t>Sept-Iles</t>
  </si>
  <si>
    <t>Champlain Campus Saint-Lawrence</t>
  </si>
  <si>
    <t>790, avenue Nérée-Tremblay, Québec, Qc, G1V4K2</t>
  </si>
  <si>
    <t>driving</t>
  </si>
  <si>
    <t>Shawinigan</t>
  </si>
  <si>
    <t>534, rue Jacques-Cartier Est, Saguenay, Qc, G7H1Z6</t>
  </si>
  <si>
    <t>walking</t>
  </si>
  <si>
    <t>Chicoutimi - CQFA</t>
  </si>
  <si>
    <t>1, rue de l'Aéroport, Saint-Honoré, Qc, G0V1L0</t>
  </si>
  <si>
    <t>bicycling</t>
  </si>
  <si>
    <t>St-Bruno</t>
  </si>
  <si>
    <t>Dawson</t>
  </si>
  <si>
    <t>3040, rue Sherbrooke Ouest, Montréal, Qc, H3Z1A4</t>
  </si>
  <si>
    <t>transit</t>
  </si>
  <si>
    <t>St-Félicien</t>
  </si>
  <si>
    <t>École des pêches et de l'aquaculture</t>
  </si>
  <si>
    <t>167, La Grande Allée Est, Grande-Rivière, Qc, G0C1V0</t>
  </si>
  <si>
    <t>St-Georges-de-Beauce</t>
  </si>
  <si>
    <t>École nationale d'aérotechnique</t>
  </si>
  <si>
    <t>5555, place de la Savane, Longueuil, Qc, J3Y8Y9</t>
  </si>
  <si>
    <t>St-Hyacinthe</t>
  </si>
  <si>
    <t>Édouard Montpetit</t>
  </si>
  <si>
    <t>945, chemin de Chambly, Longueuil, Qc, J4H3M6</t>
  </si>
  <si>
    <t>St-Jacques</t>
  </si>
  <si>
    <t>François-Xavier Garneau</t>
  </si>
  <si>
    <t>1660, boulevard de l'Entente, Québec, Qc, G1S4S3</t>
  </si>
  <si>
    <t>St-Jean</t>
  </si>
  <si>
    <t>235, rue Saint-Jacques, Granby, Qc, J2G3N1</t>
  </si>
  <si>
    <t>Contournement:</t>
  </si>
  <si>
    <t>St-Jérôme</t>
  </si>
  <si>
    <t>Héritage</t>
  </si>
  <si>
    <t>325, boul. Cité-des-Jeunes, Gatineau, Qc, J8Y6T3</t>
  </si>
  <si>
    <t>Péage</t>
  </si>
  <si>
    <t>Ste-Thérèse</t>
  </si>
  <si>
    <t>John Abbott</t>
  </si>
  <si>
    <t>21275, rue Lakeshore, Sainte-Anne-de-Bellevue, Qc, H9X3L9</t>
  </si>
  <si>
    <t>Autoroute</t>
  </si>
  <si>
    <t>Terrebonne</t>
  </si>
  <si>
    <t>2505, rue Saint-Hubert, Saguenay, Qc, G7X7W2</t>
  </si>
  <si>
    <t>Traversier</t>
  </si>
  <si>
    <t>Thetford Mines</t>
  </si>
  <si>
    <t>140, 4e Avenue, La Pocatière, Qc, G0R1Z0</t>
  </si>
  <si>
    <t>Passage intérieur</t>
  </si>
  <si>
    <t>Trois-Riviêres</t>
  </si>
  <si>
    <t>Lanaudière - Joliette</t>
  </si>
  <si>
    <t>20, rue Saint-Charles Sud, Joliette, Qc, J6E4T1</t>
  </si>
  <si>
    <t>Val d’Or</t>
  </si>
  <si>
    <t>Lanaudière - L'Assomption</t>
  </si>
  <si>
    <t>180, rue Dorval, L'Assomption, Qc, J5W6C1</t>
  </si>
  <si>
    <t>Valleyfield</t>
  </si>
  <si>
    <t>Lanaudière - Terrebonne</t>
  </si>
  <si>
    <t>2505, boulevard des Entreprises, Terrebonne, Qc, J6X5S5</t>
  </si>
  <si>
    <t>avoid</t>
  </si>
  <si>
    <t>Lévis-Lauzon</t>
  </si>
  <si>
    <t>205, rue Mgr-Bourget, Lévis, Qc, G6V6Z9</t>
  </si>
  <si>
    <t>tolls</t>
  </si>
  <si>
    <t>Limoilou</t>
  </si>
  <si>
    <t>1300, 8e Avenue, Québec, Qc, G1J5L5</t>
  </si>
  <si>
    <t>highways</t>
  </si>
  <si>
    <t>Limoilou Campus de Charlesbourg</t>
  </si>
  <si>
    <t>7600, 3e Avenue Est, Québec, Qc, G1H7L4</t>
  </si>
  <si>
    <t>ferries</t>
  </si>
  <si>
    <t>Lionel Groulx</t>
  </si>
  <si>
    <t>100, rue Duquet, Sainte-Thérèse, Qc, J7E3G6</t>
  </si>
  <si>
    <t>indoor</t>
  </si>
  <si>
    <t>Maisonneuve</t>
  </si>
  <si>
    <t>3800, rue Sherbrooke Est, Montréal, Qc, H1X2A2</t>
  </si>
  <si>
    <t>Marie-Victorin</t>
  </si>
  <si>
    <t>7000, rue Marie-Victorin, Montréal, Qc, H1G2J6</t>
  </si>
  <si>
    <t>Montmorency</t>
  </si>
  <si>
    <t>475, boulevard de l'Avenir, Laval, Qc, H7N5H9</t>
  </si>
  <si>
    <t>Outaouais</t>
  </si>
  <si>
    <t>333, boul. de la Cité-des-Jeunes, Gatineau, Qc, J8Y6M4</t>
  </si>
  <si>
    <t>Outaouais Pavillon Gatineau</t>
  </si>
  <si>
    <t>820, boulevard de la Gappe, Gatineau, Qc, J8T7T7</t>
  </si>
  <si>
    <t>Rosemont</t>
  </si>
  <si>
    <t>6400, 16e Avenue, Montréal, Qc, H1X2S9</t>
  </si>
  <si>
    <t>Saint-Félicien</t>
  </si>
  <si>
    <t>1105, boulevard Hamel, Saint-Félicien, Qc, G8K2R8</t>
  </si>
  <si>
    <t>Saint-Hyacinthe</t>
  </si>
  <si>
    <t>3000, avenue Boullé, Saint-Hyacinthe, Qc, J2S1H9</t>
  </si>
  <si>
    <t>Saint-Jean-sur-Richelieu</t>
  </si>
  <si>
    <t>30, boul. du Séminaire Nord, Saint-Jean-sur-Richelieu, Qc, J3B5J4</t>
  </si>
  <si>
    <t>Saint-Jérôme</t>
  </si>
  <si>
    <t>455, rue Fournier, Saint-Jérôme, Qc, J7Z4V2</t>
  </si>
  <si>
    <t>Saint-Laurent</t>
  </si>
  <si>
    <t>625, avenue Sainte-Croix, Montréal, Qc, H4L3X7</t>
  </si>
  <si>
    <t>Sept-Îles</t>
  </si>
  <si>
    <t>175, rue De La Vérendrye, Sept-Îles, Qc, G4R5B7</t>
  </si>
  <si>
    <t>2263, avenue du Collège, Shawinigan, Qc, G9N6V8</t>
  </si>
  <si>
    <t>475, rue du Cégep, Sherbrooke, Qc, J1E4K1</t>
  </si>
  <si>
    <t>Sherbrooke  CEC d'Asbestos</t>
  </si>
  <si>
    <t>360, boulevard Saint-Luc, Asbestos, Qc, J1T2W5</t>
  </si>
  <si>
    <t>Tethford CEC de Lotbinière</t>
  </si>
  <si>
    <t>1080, avenue Bergeron, Saint-Agapit, Qc, G0S1Z0</t>
  </si>
  <si>
    <t>Thetford</t>
  </si>
  <si>
    <t>671, boulevard Frontenac Ouest, Thetford Mines, Qc, G6G1N1</t>
  </si>
  <si>
    <t>Trois-Rivières</t>
  </si>
  <si>
    <t>3500, rue De Courval, Trois-Rivières, Qc, G9A5E6</t>
  </si>
  <si>
    <t>169, rue Champlain, Salaberry-de-Valleyfield, Qc, J6T1X6</t>
  </si>
  <si>
    <t>Vanier</t>
  </si>
  <si>
    <t>821, avenue Sainte-Croix, Montréal, Qc, H4L3X9</t>
  </si>
  <si>
    <t>Vieux Montréal</t>
  </si>
  <si>
    <t>255, rue Ontario Est, Montréal, Qc, H2X1X6</t>
  </si>
  <si>
    <t>Centre de congrès et d'expositions de Lévis</t>
  </si>
  <si>
    <t>5750 Rue J.-B.- Michaud, Lévis, QC G6V 0B1</t>
  </si>
  <si>
    <t>Centre des congrès de Québec</t>
  </si>
  <si>
    <t>1000 Boulevard René-Lévesque E, Québec, QC G1R 5T8</t>
  </si>
  <si>
    <t>Palais des Congrès de Montreal</t>
  </si>
  <si>
    <t>Hôtel Pur</t>
  </si>
  <si>
    <t>395 Rue de la Couronne, Québec, QC, G1K 7X4</t>
  </si>
  <si>
    <t>Hôtel Holiday Inn Montréal Centre-ville</t>
  </si>
  <si>
    <t>999 St Urbain St, Montreal, QC, H2Z 0B4</t>
  </si>
  <si>
    <t>Hôtel Le Concorde</t>
  </si>
  <si>
    <t>1225 Cours du Général de Montcalm, Québec, QC, G1R 4W6</t>
  </si>
  <si>
    <t>CSN Montréal</t>
  </si>
  <si>
    <t>1601 Lorimier Ave, Montreal, QC, H2K 1M5</t>
  </si>
  <si>
    <t>CSN Québec</t>
  </si>
  <si>
    <t>155 Boulevard Charest E, Quebec City, QC, G1K 3G6</t>
  </si>
  <si>
    <t xml:space="preserve">Académie Kells </t>
  </si>
  <si>
    <t>6865,  de Maisonneuve Ouest, Montréal Qc,  H4B 1T1</t>
  </si>
  <si>
    <t xml:space="preserve">Académie linguistique internationale </t>
  </si>
  <si>
    <t>1425, boulevard René-Levesque Ouest, Bureau 800, Montréal Qc, H3G 1T7</t>
  </si>
  <si>
    <t>Atelier de Musique de Jonquière A.M.J.</t>
  </si>
  <si>
    <t>1910, rue du Centre, Jonquière Qc, G7S 2X3</t>
  </si>
  <si>
    <t>Campus Notre-Dame-de-Foy</t>
  </si>
  <si>
    <t>5000, rue Clément Lockquell, Saint-Augustin-de-Desmaures, Qc, G3A 1B3</t>
  </si>
  <si>
    <t xml:space="preserve">Centre de musique et de danse de Val-d'Or </t>
  </si>
  <si>
    <t>88, rue Allard, Val-d’Or, Qc, J9P 2Y1</t>
  </si>
  <si>
    <t xml:space="preserve">Cnetre d'intégration scolaire C.I.S. </t>
  </si>
  <si>
    <t>6361, 6e Avenue, Montréal, Qc, H1Y 2R7</t>
  </si>
  <si>
    <t>Collège André-Grasset</t>
  </si>
  <si>
    <t>1001, boulevard Crémazie Est, Montréal Qc, H2M 1M3</t>
  </si>
  <si>
    <t xml:space="preserve">Collège Champagneur </t>
  </si>
  <si>
    <t>3713, rue Queen, Rawdon Qc, J0K 1S0</t>
  </si>
  <si>
    <t>Collège de Lévis</t>
  </si>
  <si>
    <t>9, Mgr Gosselin, Lévis Qc,  G6V 5K1</t>
  </si>
  <si>
    <t xml:space="preserve">Collège de Montréal </t>
  </si>
  <si>
    <t>1931, rue Sherbrooke Ouest, Montréal Qc, H3H 1E3</t>
  </si>
  <si>
    <t xml:space="preserve">Collège Esther-Blondin </t>
  </si>
  <si>
    <t>101, rue Sainte-Anne, Saint-Jacques Qc, J0K 2R0</t>
  </si>
  <si>
    <t xml:space="preserve">Collège François-de-Laval </t>
  </si>
  <si>
    <t>6, rue de la Vieille-Université, Québec Qc, G1R 5X8</t>
  </si>
  <si>
    <t xml:space="preserve">Collège Jean de la Mennais </t>
  </si>
  <si>
    <t>870, chemin de Saint-Jean, La Prairie Qc, J5R 2L5</t>
  </si>
  <si>
    <t>Collège Jean-de-Brébeuf</t>
  </si>
  <si>
    <t>3200, chemin de la Côte Ste-Catherine, Montréal Qc, H3T 1C1</t>
  </si>
  <si>
    <t>5625, avenue Decelles, Montréal Qc, H3T 1W4</t>
  </si>
  <si>
    <t xml:space="preserve">Collège LaSalle </t>
  </si>
  <si>
    <t>2000, rue Ste-Catherine Ouest, C.P. 232 Station H, Montréal Qc,  H3G 2K8</t>
  </si>
  <si>
    <t xml:space="preserve">Collège Marianopolis </t>
  </si>
  <si>
    <t>873, Ave Westmount, Montréal Qc,  H3Y 1X9</t>
  </si>
  <si>
    <t>Collège Mont-Royal</t>
  </si>
  <si>
    <t>2165, rue Baldwin, Montréal Qc, H1L 5A7</t>
  </si>
  <si>
    <t>Collège Mont-Saint-Louis</t>
  </si>
  <si>
    <t>1700, boul. Henri-Bourassa Est, Montréal Qc, H2C 1J3</t>
  </si>
  <si>
    <t>Collège Notre-Dame</t>
  </si>
  <si>
    <t>3791, chemin Queen-Mary, Montréal Qc,  H3V 1A8</t>
  </si>
  <si>
    <t>Collège Notre-Dame-De-Lourdes</t>
  </si>
  <si>
    <t>845, Chemin Tiffin, Longueuil Qc,  J4P 3G5</t>
  </si>
  <si>
    <t xml:space="preserve">Collège Nouvelles Frontières </t>
  </si>
  <si>
    <t>1922, rue Sainte-Catherine Ouest, Montréal  Qc, H3H 1M4</t>
  </si>
  <si>
    <t>Collège Regina Assumpta</t>
  </si>
  <si>
    <t>1750, rue Sauriol Est, Montréal Qc, H2C 1X4</t>
  </si>
  <si>
    <t>Collège Sainte-Anne de la Pocatière</t>
  </si>
  <si>
    <t>100, 4e Avenue, La Pocatière, Qc, GOR 1ZO</t>
  </si>
  <si>
    <t>Prive</t>
  </si>
  <si>
    <t xml:space="preserve">Collège Saint-Sacrement </t>
  </si>
  <si>
    <t>901, rue Saint-Louis, Terrebonne Qc, J6W 1K1</t>
  </si>
  <si>
    <t>Collège Stanislas</t>
  </si>
  <si>
    <t>780, boul. Dollard, Outremont Qc,  H2V 3G5</t>
  </si>
  <si>
    <t>Collège Trinité</t>
  </si>
  <si>
    <t>1475, rang des Vingt, Saint-Bruno-de-Montarville, Qc,  J3V 4P6</t>
  </si>
  <si>
    <t>Communauté Innue de Pessamit</t>
  </si>
  <si>
    <t>63, rue Messek, Pessamit, Qc,  G0H 1B0</t>
  </si>
  <si>
    <t>École de Joaillerie de Montréal</t>
  </si>
  <si>
    <t>416, boulevard de Maisonneuve Ouest,  Montréal, Qc, H3A 1L2</t>
  </si>
  <si>
    <t>École Pasteur</t>
  </si>
  <si>
    <t>12345, rue de la Miséricorde, Montréal, Qc, H4J 2E8</t>
  </si>
  <si>
    <t xml:space="preserve">École secondaire St-Joseph </t>
  </si>
  <si>
    <t>2875, rue Bourdages Nord, Saint-Hyacinthe, Qc, J2S 5S3</t>
  </si>
  <si>
    <t xml:space="preserve">École Vanguard Québec ltée </t>
  </si>
  <si>
    <t>5935, chemin de la Côte de Liesse, Ville St-Laurent, Qc, H4T 1C3</t>
  </si>
  <si>
    <t xml:space="preserve">Externat Saint-Jean-Eudes </t>
  </si>
  <si>
    <t>650, avenue Bourg-Royal, Charlesbourg, Qc, G2L 1M8</t>
  </si>
  <si>
    <t xml:space="preserve">Institut québécoise d'ébénisterie I.Q.E. </t>
  </si>
  <si>
    <t>14, rue Soumande, Québec, Qc, G1L 0A4</t>
  </si>
  <si>
    <t xml:space="preserve">Institut Teccart </t>
  </si>
  <si>
    <t>3030, rue Hochelaga, Montréal, Qc, H1W 1G2</t>
  </si>
  <si>
    <t xml:space="preserve">Mashteuiatsh </t>
  </si>
  <si>
    <t>1671, rue Ouiatchouan, Mashteuiatsh, Qc, G0W 2H0</t>
  </si>
  <si>
    <t xml:space="preserve">Merinov </t>
  </si>
  <si>
    <t>167, La Grande-Allée Est, C.P. 220, Grande-Rivière, Qc, G0V 1V0</t>
  </si>
  <si>
    <t>Séminaire de Chicoutimi</t>
  </si>
  <si>
    <t>679, rue Chabanel, Chicoutimi, Qc, G7R 1Z5</t>
  </si>
  <si>
    <t>Séminaire Saint-François</t>
  </si>
  <si>
    <t>4900, rue Saint-Félix, Saint-Augustin-de-Desmaures, Qc, G3A 1X3</t>
  </si>
  <si>
    <t>Séminaire Salésien</t>
  </si>
  <si>
    <t>135, rue Don Bosco, Sherbrooke, Qc, J1L 1E5</t>
  </si>
  <si>
    <t>Villa Maria</t>
  </si>
  <si>
    <t>4245, boulevard Décarie, Montréal, Qc, H4A 3K4</t>
  </si>
  <si>
    <t>5750, Rue J.-B.- Michaud, Lévis, QC, G6V 0B1</t>
  </si>
  <si>
    <t>1000 Boulevard René-Lévesque E, Québec, QC, G1R 5T8</t>
  </si>
  <si>
    <t>1001, Place Jean-Paul-Riopelle, Montréal, QC ,H2Z 1H5</t>
  </si>
  <si>
    <t>395, Rue de la Couronne, Québec, QC, G1K 7X4</t>
  </si>
  <si>
    <t>999 ,St Urbain St, Montreal, QC, H2Z 0B4</t>
  </si>
  <si>
    <t>1225, Cours du Général de Montcalm, Québec, QC, G1R 4W6</t>
  </si>
  <si>
    <t>1601, Lorimier Ave, Montreal, QC, H2K 1M5</t>
  </si>
  <si>
    <t>155, Boulevard Charest E, Quebec City, QC, G1K 3G6</t>
  </si>
  <si>
    <t>Université Concordia</t>
  </si>
  <si>
    <t>1455 Boulevard de Maisonneuve O, Montréal, QC H3G 1M8</t>
  </si>
  <si>
    <t>Université de Montréal</t>
  </si>
  <si>
    <t>3200 rue Jean Brillant, Montréal, QC H3T 1N8</t>
  </si>
  <si>
    <t>Université ÉTS</t>
  </si>
  <si>
    <t>1100 Notre-Dame St W, Montreal, QC H3C 1K3</t>
  </si>
  <si>
    <t>Université Laval</t>
  </si>
  <si>
    <t>2325 Rue de l'Université, Québec, QC G1V 0A6</t>
  </si>
  <si>
    <t>Université McGill</t>
  </si>
  <si>
    <t>845 Sherbrooke St W, Montreal, QC H3A 0G4</t>
  </si>
  <si>
    <t>UQAC</t>
  </si>
  <si>
    <t>555 Boulevard de l'Université, Chicoutimi, QC G7H 2B1</t>
  </si>
  <si>
    <t>UQAM</t>
  </si>
  <si>
    <t>405 Rue Sainte-Catherine Est, Montréal, QC H2L 2C4</t>
  </si>
  <si>
    <t>UQAR</t>
  </si>
  <si>
    <t>300 Allée des Ursulines, Rimouski, QC G5L 3A1</t>
  </si>
  <si>
    <t>UQAT</t>
  </si>
  <si>
    <t>445 Boulevard de l'Université, Rouyn-Noranda, QC J9X 5E4</t>
  </si>
  <si>
    <t>UQO</t>
  </si>
  <si>
    <t>283 Alexandre-Taché Blvd, Gatineau, QC J8X 3X7</t>
  </si>
  <si>
    <t>1001 Place Jean-Paul-Riopelle, Montréal, QC H2Z 1H5 Place Jean-Paul-Riopelle, Montréal, QC, H2Z 1H5</t>
  </si>
  <si>
    <t>#</t>
  </si>
  <si>
    <t>Abitibi Campus de Val-d'Or (Anglophone)</t>
  </si>
  <si>
    <t>Abitibi Pavillon Amos</t>
  </si>
  <si>
    <t>Abitibi Pavillon Val-d'Or</t>
  </si>
  <si>
    <t>Abitibi-Témiscamingue</t>
  </si>
  <si>
    <t>Bois-de-Boulogne</t>
  </si>
  <si>
    <t>CEC de la Matépédia Rimouski</t>
  </si>
  <si>
    <t>CEC des Îles-de-la-Madeleine</t>
  </si>
  <si>
    <t>CEC des Premières Nations Abitibi</t>
  </si>
  <si>
    <t>CEC des Premières Nations Dawson</t>
  </si>
  <si>
    <t>CEC du Témiscouata Rivières-du-Loup</t>
  </si>
  <si>
    <t>Champlain Campus Lennoxville</t>
  </si>
  <si>
    <t>Drummondville</t>
  </si>
  <si>
    <t>École nationale meuble et ébénisterie (Mtl)</t>
  </si>
  <si>
    <t>École nationale meuble et ébénisterie (Victo)</t>
  </si>
  <si>
    <t>ENA anglophone</t>
  </si>
  <si>
    <t>Gaspésie et des Îles</t>
  </si>
  <si>
    <t>Gaspésie Pavillon anglophone</t>
  </si>
  <si>
    <t>Gérald-Godin</t>
  </si>
  <si>
    <t>6865,  de Maisonneuve Ouest, Montréal (Québec)  H4B 1T1</t>
  </si>
  <si>
    <t>1425, boulevard René-Levesque Ouest, Bureau 800, Montréal (Québec) H3G 1T7</t>
  </si>
  <si>
    <t>1910 rue du Centre, Jonquière (Québec) G7S 2X3</t>
  </si>
  <si>
    <t>5000, rue Clément Lockquell, Saint-Augustin-de-Desmaures, (Québec) G3A 1B3</t>
  </si>
  <si>
    <t>88 rue Allard, case postale 1685, Val-d’Or (Québec) J9P 2Y1</t>
  </si>
  <si>
    <t>6361 – 6e Avenue, Montréal (Québec), H1Y 2R7</t>
  </si>
  <si>
    <t>1001 boulevard Crémazie Est, Montréal (Québec), H2M 1M3</t>
  </si>
  <si>
    <t>3713, rue Queen, Rawdon (Québec), J0K 1S0</t>
  </si>
  <si>
    <t>9, Mgr Gosselin, Lévis (Québec)  G6V 5K1</t>
  </si>
  <si>
    <t>1931, rue Sherbrooke Ouest, Montréal (Québec) H3H 1E3</t>
  </si>
  <si>
    <t>101, rue Sainte-Anne, Saint-Jacques (Québec) J0K 2R0</t>
  </si>
  <si>
    <t>Matane</t>
  </si>
  <si>
    <t>6, rue de la Vieille-Université, Québec (Québec) G1R 5X8</t>
  </si>
  <si>
    <t>Matane - Matapédia</t>
  </si>
  <si>
    <t>870, chemin de Saint-Jean, La Prairie (Québec) J5R 2L5</t>
  </si>
  <si>
    <t>3200, chemin de la Côte Ste-Catherine, Montréal (Québec) H3T 1C1</t>
  </si>
  <si>
    <t>5625, avenue Decelles, Montréal (Québec) H3T 1W4</t>
  </si>
  <si>
    <t>2000, rue Ste-Catherine Ouest, C.P. 232 Station H, Montréal (Québec)  H3G 2K8</t>
  </si>
  <si>
    <t>873, Ave Westmount, Montréal (Québec)  H3Y 1X9</t>
  </si>
  <si>
    <t>Rimouski - Institut maritime du Québec</t>
  </si>
  <si>
    <t>2165, rue Baldwin, Montréal (Québec) H1L 5A7</t>
  </si>
  <si>
    <t>Rivière-du-Loup</t>
  </si>
  <si>
    <t>1700, boul. Henri-Bourassa Est, Montréal (Québec) H2C 1J3</t>
  </si>
  <si>
    <t>3791, chemin Queen-Mary, Montréal (Québec)  H3V 1A8</t>
  </si>
  <si>
    <t>Sainte-Foy</t>
  </si>
  <si>
    <t>845, Chemin Tiffin, Longueuil (Québec)  J4P 3G5</t>
  </si>
  <si>
    <t>1922, rue Sainte-Catherine Ouest, Montréal  (Québec)  H3H 1M4</t>
  </si>
  <si>
    <t>1750, rue Sauriol Est, Montréal (Québec) H2C 1X4</t>
  </si>
  <si>
    <t>100 – 4e Avenue, La Pocatière (Québec) GOR 1ZO</t>
  </si>
  <si>
    <t>901, rue Saint-Louis, Terrebonne (Québec)  J6W 1K1</t>
  </si>
  <si>
    <t>780, boul. Dollard, Outremont (Québec)  H2V 3G5</t>
  </si>
  <si>
    <t>1475, rang des Vingt, Saint-Bruno-de-Montarville (Québec)  J3V 4P6</t>
  </si>
  <si>
    <t>Sept-Îles (pavillon anglophone)</t>
  </si>
  <si>
    <t>63, rue Messek, Pessamit (Québec)  G0H 1B0</t>
  </si>
  <si>
    <t>416, boulevard de Maisonneuve Ouest, 9e étage, Montréal (Québec) H3A 1L2</t>
  </si>
  <si>
    <t>12345, rue de la Miséricorde, Montréal (Québec) H4J 2E8</t>
  </si>
  <si>
    <t>2875, rue Bourdages Nord, Saint-Hyacinthe (Québec) J2S 5S3</t>
  </si>
  <si>
    <t>Sorel-Tracy</t>
  </si>
  <si>
    <t>5935, chemin de la Côte de Liesse, Ville St-Laurent (Québec) H4T 1C3</t>
  </si>
  <si>
    <t>650, avenue Bourg-Royal, Charlesbourg (Québec)  G2L 1M8</t>
  </si>
  <si>
    <t>14, rue Soumande, B-1-14, Québec (Québec)  G1L 0A4</t>
  </si>
  <si>
    <t>3030, rue Hochelaga, Montréal (Québec)  H1W 1G2</t>
  </si>
  <si>
    <t>1671, rue Ouiatchouan, Mashteuiatsh (Québec)  G0W 2H0</t>
  </si>
  <si>
    <t>167, La Grande-Allée Est, C.P. 220, Grande-Rivière (Québec) G0V 1V0</t>
  </si>
  <si>
    <t>Victoriaville</t>
  </si>
  <si>
    <t>679, rue Chabanel, Chicoutimi (Québec), G7R 1Z5</t>
  </si>
  <si>
    <t>4900, rue Saint-Félix, Saint-Augustin-de-Desmaures (Québec)  G3A 1X3</t>
  </si>
  <si>
    <t>135, rue Don Bosco, Sherbrooke (Québec) J1L 1E5</t>
  </si>
  <si>
    <t>4245, boulevard Décarie, Montréal (Québec) H4A 3K4</t>
  </si>
  <si>
    <t>Modifier le nom d'un syndicat ou son numéro dans ce tableau et la feuile s'ajustera au complet</t>
  </si>
  <si>
    <t>Les tableaux recherche le numéro du syndicat ici et ramène les informations qui y sont inscrites</t>
  </si>
  <si>
    <t>Lieux de réunion</t>
  </si>
  <si>
    <t># Synd</t>
  </si>
  <si>
    <t># Institution</t>
  </si>
  <si>
    <t>Provenance</t>
  </si>
  <si>
    <t>Provenance-#</t>
  </si>
  <si>
    <t>Nom du syndicat</t>
  </si>
  <si>
    <t>#_Synd</t>
  </si>
  <si>
    <t>Instance</t>
  </si>
  <si>
    <t>Syndicats FNEEQ</t>
  </si>
  <si>
    <t>1601 Avenue de Lorimier Montreal H2K 1M5</t>
  </si>
  <si>
    <t>03-02-002</t>
  </si>
  <si>
    <t>Cégep de Sept-Îles</t>
  </si>
  <si>
    <t>Synd. ens. Cégep de Sept-Iles</t>
  </si>
  <si>
    <t>Regroupement cégep</t>
  </si>
  <si>
    <t>Holiday Inn Montréal Saint-Urbain</t>
  </si>
  <si>
    <t>999 Rue Saint-Urbain, Montréal H2Z 0B4</t>
  </si>
  <si>
    <t>03-04-002</t>
  </si>
  <si>
    <t>École des pêches et d'aquaculture du Québec</t>
  </si>
  <si>
    <t>Synd. prof. École des pêches et de l'aquaculture</t>
  </si>
  <si>
    <t>Regroupement privé</t>
  </si>
  <si>
    <t>CEC de Carleton-sur-Mer - 03-04-003</t>
  </si>
  <si>
    <t>Palais des congrès de Montréal</t>
  </si>
  <si>
    <t>1001 Jean Paul Riopelle Montreal H2Z 1H5</t>
  </si>
  <si>
    <t>03-04-003</t>
  </si>
  <si>
    <t>Synd.ens.ens.Centre Études Coll.de Carleton</t>
  </si>
  <si>
    <t>Regroupement université</t>
  </si>
  <si>
    <t>CEC de Charlevoix Cégep - 03-11-026</t>
  </si>
  <si>
    <t>Delta Montréal</t>
  </si>
  <si>
    <t>475 Avenue du Président-Kennedy Montréal, QC H3A 1J7</t>
  </si>
  <si>
    <t>03-06-001</t>
  </si>
  <si>
    <t>Cégep de l'Outaouais</t>
  </si>
  <si>
    <t>Synd. ens. Collège de l'Outaouais</t>
  </si>
  <si>
    <t>Non regroupés</t>
  </si>
  <si>
    <t>CEC de Chibougamau - 03-10-002</t>
  </si>
  <si>
    <t>Sandman Longueil</t>
  </si>
  <si>
    <t>999 Rue de Sérigny Montréal J4K 2T1</t>
  </si>
  <si>
    <t>Coucher</t>
  </si>
  <si>
    <t>03-06-006</t>
  </si>
  <si>
    <t>Cégep Héritage</t>
  </si>
  <si>
    <t>Heritage Faculty Association</t>
  </si>
  <si>
    <t>RSA</t>
  </si>
  <si>
    <t>Cégep André-Laurendeau - 03-09-074</t>
  </si>
  <si>
    <t>Holiday Inn Longueil</t>
  </si>
  <si>
    <t>900 Rue Saint-Charles Est Longueuil J4H 3Y2</t>
  </si>
  <si>
    <t>Sans pièce</t>
  </si>
  <si>
    <t>03-07-001</t>
  </si>
  <si>
    <t>Cégep de Lanaudière à Joliette</t>
  </si>
  <si>
    <t>Synd. ens. Cégep rég. Lanaudière à Joliette</t>
  </si>
  <si>
    <t>Conseil</t>
  </si>
  <si>
    <t>Cégep Champlain Campus Saint-Lambert - 03-25-006</t>
  </si>
  <si>
    <t>Hotel Classique Québec</t>
  </si>
  <si>
    <t xml:space="preserve"> 2815 Boulevard Laurier, Québec,  G1V 4H3</t>
  </si>
  <si>
    <t>03-07-004</t>
  </si>
  <si>
    <t>Cégep de Lanaudière à l'Assomption</t>
  </si>
  <si>
    <t>S.Ens.Ens. Cégep rég. Lanaudière à l'Assomption</t>
  </si>
  <si>
    <t>Congrès</t>
  </si>
  <si>
    <t>Cégep Champlain Campus Saint-Lawrence - 03-11-013</t>
  </si>
  <si>
    <t>155 Boulevard Charest Est Québec G1K 3G6</t>
  </si>
  <si>
    <t>03-07-005</t>
  </si>
  <si>
    <t>Cégep de Lanaudière à Terrebonne</t>
  </si>
  <si>
    <t>S.Ens.Ens. Cégep rég. Lanaudière à  Terrebonne</t>
  </si>
  <si>
    <t>Cégep d'Ahuntsic  - 03-09-024</t>
  </si>
  <si>
    <t>395 Rue de la Couronne Québec G1K 7X4</t>
  </si>
  <si>
    <t>Voiture hybride</t>
  </si>
  <si>
    <t>03-08-002</t>
  </si>
  <si>
    <t>Cégep de Saint-Jérôme</t>
  </si>
  <si>
    <t>Synd. prof. Cégep de Saint-Jérôme</t>
  </si>
  <si>
    <t>Cégep d'Alma - 03-13-004</t>
  </si>
  <si>
    <t>1000 Boulevard René-Lévesque Est Québec G1R 5T8</t>
  </si>
  <si>
    <t>03-08-004</t>
  </si>
  <si>
    <t xml:space="preserve">Cégep Lionel Groulx </t>
  </si>
  <si>
    <t>Synd. ens. Collège Lionel-Groulx</t>
  </si>
  <si>
    <t>Cégep de La Pocatière - 03-12-008</t>
  </si>
  <si>
    <t>1225 Cours du Général de Montcalm Québec G1R 4W6</t>
  </si>
  <si>
    <t>03-09-004</t>
  </si>
  <si>
    <t>Cégep de Saint-Laurent</t>
  </si>
  <si>
    <t>Synd. prof. Cégep de Saint-Laurent</t>
  </si>
  <si>
    <t>Cégep de Beauce-Appalache - 03-11-015</t>
  </si>
  <si>
    <t>5750 Rue J.-B. Michaud Lévis G6V 0B1</t>
  </si>
  <si>
    <t>03-09-005</t>
  </si>
  <si>
    <t>Cégep de Montmorency</t>
  </si>
  <si>
    <t>Synd. ens. Collège Montmorency</t>
  </si>
  <si>
    <t>Cégep de Chicoutimi - 03-13-002</t>
  </si>
  <si>
    <t>901 Rue Principale Granby J2G 2Z5</t>
  </si>
  <si>
    <t>03-09-006</t>
  </si>
  <si>
    <t>Cégep de Maisonneuve</t>
  </si>
  <si>
    <t>Synd. prof. Collège de Maisonneuve</t>
  </si>
  <si>
    <t>Véicule Hybride ?</t>
  </si>
  <si>
    <t>Cégep de Dawson - 03-09-071</t>
  </si>
  <si>
    <t>Centre des congrès Sherbrooke</t>
  </si>
  <si>
    <t>2655 Rue King Ouest Sherbrooke J1L 2G4</t>
  </si>
  <si>
    <t>03-09-010</t>
  </si>
  <si>
    <t>Cégep du Vieux Montréal</t>
  </si>
  <si>
    <t>Synd. prof. Cégep Vieux Montréal</t>
  </si>
  <si>
    <t>Oui</t>
  </si>
  <si>
    <t>Cégep de Granby - 03-25-001</t>
  </si>
  <si>
    <t>Hôtel Gouverneur Rimouski</t>
  </si>
  <si>
    <t>155 Boulevard René Lepage Est Rimouski QC G5L 8G1</t>
  </si>
  <si>
    <t>03-09-018</t>
  </si>
  <si>
    <t>Cégep John Abbott</t>
  </si>
  <si>
    <t>Synd. prof. Collège John-Abbott</t>
  </si>
  <si>
    <t>Non</t>
  </si>
  <si>
    <t>Cégep de Jonquière - 03-13-014</t>
  </si>
  <si>
    <t>250 Rue des Saguenéens Chicoutimi G7H 3A4</t>
  </si>
  <si>
    <t>03-09-024</t>
  </si>
  <si>
    <t xml:space="preserve">Cégep d'Ahuntsic </t>
  </si>
  <si>
    <t>Synd.pers.ens. Cégep Ahuntsic</t>
  </si>
  <si>
    <t>Cégep de l'Abitibi-Témiscamingue à Rouyn - 03-10-004</t>
  </si>
  <si>
    <t>Centre des congrès de Carleton-sur-Mer</t>
  </si>
  <si>
    <t>482 Boulevard Perron Carleton G0C 1J0</t>
  </si>
  <si>
    <t>03-09-049</t>
  </si>
  <si>
    <t xml:space="preserve">Cégep de Marie-Victorin </t>
  </si>
  <si>
    <t>Synd. prof. Collège Marie-Victorin</t>
  </si>
  <si>
    <t>Cégep de Lanaudière à Joliette - 03-07-001</t>
  </si>
  <si>
    <t>03-09-071</t>
  </si>
  <si>
    <t>Cégep de Dawson</t>
  </si>
  <si>
    <t>Synd. Pers.ens. de Dawson</t>
  </si>
  <si>
    <t>Cégep de Lanaudière à l'Assomption - 03-07-004</t>
  </si>
  <si>
    <t>03-09-072</t>
  </si>
  <si>
    <t>Cégep de Vanier, Montréal</t>
  </si>
  <si>
    <t>Vanier College Teacher's association</t>
  </si>
  <si>
    <t>Cégep de Lanaudière à Terrebonne - 03-07-005</t>
  </si>
  <si>
    <t>03-09-073</t>
  </si>
  <si>
    <t>Cégep de Rosemont</t>
  </si>
  <si>
    <t>Synd. des ens. ens. du Cégep de Rosemont</t>
  </si>
  <si>
    <t>03-09-074</t>
  </si>
  <si>
    <t>Cégep André-Laurendeau</t>
  </si>
  <si>
    <t>Synd. de l'enseignement du Cégep André-Laurendeau</t>
  </si>
  <si>
    <t>Cégep de Limoilou  - 03-11-001</t>
  </si>
  <si>
    <t>03-10-002</t>
  </si>
  <si>
    <t>S. pers. ens. Centre d'études coll. à Chibougamau</t>
  </si>
  <si>
    <t>Cégep de l'Outaouais - 03-06-001</t>
  </si>
  <si>
    <t>03-10-004</t>
  </si>
  <si>
    <t>Cégep de l'Abitibi-Témiscamingue à Rouyn</t>
  </si>
  <si>
    <t>Synd. ens. et ens. du Cégep Abitibi-Témiscamingue</t>
  </si>
  <si>
    <t>Cégep de Maisonneuve - 03-09-006</t>
  </si>
  <si>
    <t>03-11-001</t>
  </si>
  <si>
    <t xml:space="preserve">Cégep de Limoilou </t>
  </si>
  <si>
    <t>Synd. ens. Cégep de Limoilou</t>
  </si>
  <si>
    <t>Cégep de Marie-Victorin  - 03-09-049</t>
  </si>
  <si>
    <t>03-11-002</t>
  </si>
  <si>
    <t>Cégep de Lévis-Lauzon</t>
  </si>
  <si>
    <t>Synd. ens. Cégep Lévis-Lauzon</t>
  </si>
  <si>
    <t>Cégep de Montmorency - 03-09-005</t>
  </si>
  <si>
    <t>03-11-003</t>
  </si>
  <si>
    <t>Cégep Garneau</t>
  </si>
  <si>
    <t>Synd. prof. Collège François-Xavier-Garneau</t>
  </si>
  <si>
    <t>Cégep de Rosemont - 03-09-073</t>
  </si>
  <si>
    <t>03-11-013</t>
  </si>
  <si>
    <t>Cégep Champlain Campus Saint-Lawrence</t>
  </si>
  <si>
    <t>Synd. prof. Cégep de St-Lawrence</t>
  </si>
  <si>
    <t>Cégep de Saint-Félicien - 03-13-003</t>
  </si>
  <si>
    <t>03-11-015</t>
  </si>
  <si>
    <t>Cégep de Beauce-Appalache</t>
  </si>
  <si>
    <t>Synd. ens. Cégep Beauce-Appalaches</t>
  </si>
  <si>
    <t>Cégep de Saint-Hyacinthe - 03-25-002</t>
  </si>
  <si>
    <t>03-11-023</t>
  </si>
  <si>
    <t>Cégep Thetford</t>
  </si>
  <si>
    <t>S.Ens.Ens. Cégep de Thetford</t>
  </si>
  <si>
    <t>Cégep de Saint-Jean-sur-Richelieu - 03-25-004</t>
  </si>
  <si>
    <t>03-11-026</t>
  </si>
  <si>
    <t>CEC de Charlevoix Cégep</t>
  </si>
  <si>
    <t>Synd. du pers. ens.centre d'études coll.Charlevoix</t>
  </si>
  <si>
    <t>Cégep de Saint-Jérôme - 03-08-002</t>
  </si>
  <si>
    <t>03-12-008</t>
  </si>
  <si>
    <t>Cégep de La Pocatière</t>
  </si>
  <si>
    <t>Synd. des ens. et ens. des campus de La Pocatière et de Montmagny</t>
  </si>
  <si>
    <t>Cégep de Saint-Laurent - 03-09-004</t>
  </si>
  <si>
    <t>03-13-002</t>
  </si>
  <si>
    <t>Cégep de Chicoutimi</t>
  </si>
  <si>
    <t>Synd. pers. ens. Collège de Chicoutimi</t>
  </si>
  <si>
    <t>Cégep de Sept-Îles - 03-02-002</t>
  </si>
  <si>
    <t>03-13-003</t>
  </si>
  <si>
    <t>Cégep de Saint-Félicien</t>
  </si>
  <si>
    <t>Synd. ens. Cégep Saint-Félicien</t>
  </si>
  <si>
    <t>Cégep de Shawinigan - 03-26-001</t>
  </si>
  <si>
    <t>03-13-004</t>
  </si>
  <si>
    <t>Cégep d'Alma</t>
  </si>
  <si>
    <t>Synd.ens. Collège d'Alma</t>
  </si>
  <si>
    <t>Cégep de Sherbrooke - 03-15-003</t>
  </si>
  <si>
    <t>03-13-007</t>
  </si>
  <si>
    <t>CQFA</t>
  </si>
  <si>
    <t>Synd. prof. répart. Centre qc formation aéronautique</t>
  </si>
  <si>
    <t>Cégep de Valleyfield  - 03-25-010</t>
  </si>
  <si>
    <t>03-13-014</t>
  </si>
  <si>
    <t>Cégep de Jonquière</t>
  </si>
  <si>
    <t>Synd. du pers. enseignant du Cégep de Jonquière</t>
  </si>
  <si>
    <t>Cégep de Vanier, Montréal - 03-09-072</t>
  </si>
  <si>
    <t>03-15-003</t>
  </si>
  <si>
    <t>Cégep de Sherbrooke</t>
  </si>
  <si>
    <t>Synd. pers. ens. Cégep de Sherbrooke-CSN</t>
  </si>
  <si>
    <t>Cégep du Vieux Montréal - 03-09-010</t>
  </si>
  <si>
    <t>03-25-001</t>
  </si>
  <si>
    <t>Cégep de Granby</t>
  </si>
  <si>
    <t>Synd. ens. Cégep de Granby</t>
  </si>
  <si>
    <t>Cégep Édouard Montpetit - 03-25-005</t>
  </si>
  <si>
    <t>03-25-002</t>
  </si>
  <si>
    <t>Cégep de Saint-Hyacinthe</t>
  </si>
  <si>
    <t>Synd. prof. Cégep Saint-Hyacinthe</t>
  </si>
  <si>
    <t>Cégep Garneau - 03-11-003</t>
  </si>
  <si>
    <t>03-25-004</t>
  </si>
  <si>
    <t>Cégep de Saint-Jean-sur-Richelieu</t>
  </si>
  <si>
    <t>Synd. ens. Cégep St-Jean-sur-Richelieu</t>
  </si>
  <si>
    <t>Cégep Héritage - 03-06-006</t>
  </si>
  <si>
    <t>03-25-005</t>
  </si>
  <si>
    <t>Cégep Édouard Montpetit</t>
  </si>
  <si>
    <t>Synd.prof. Collège Édouard-Montpetit</t>
  </si>
  <si>
    <t>Cégep John Abbott - 03-09-018</t>
  </si>
  <si>
    <t>03-25-006</t>
  </si>
  <si>
    <t>Cégep Champlain Campus Saint-Lambert</t>
  </si>
  <si>
    <t>Synd. ens. Champlain (St-Lambert)</t>
  </si>
  <si>
    <t>Choix contournement:</t>
  </si>
  <si>
    <t>Cégep Lionel Groulx  - 03-08-004</t>
  </si>
  <si>
    <t>03-25-010</t>
  </si>
  <si>
    <t xml:space="preserve">Cégep de Valleyfield </t>
  </si>
  <si>
    <t>Synd. des professeurs du Collège de Valleyfield</t>
  </si>
  <si>
    <t>Cégep Thetford - 03-11-023</t>
  </si>
  <si>
    <t>03-26-001</t>
  </si>
  <si>
    <t>Cégep de Shawinigan</t>
  </si>
  <si>
    <t>Synd. ens. Collège de Shawinigan</t>
  </si>
  <si>
    <t>Cégep Trois-Rivières - 03-26-002</t>
  </si>
  <si>
    <t>03-26-002</t>
  </si>
  <si>
    <t>Cégep Trois-Rivières</t>
  </si>
  <si>
    <t>Synd. pers. ens. Cégep de Trois-Rivières</t>
  </si>
  <si>
    <t>CQFA - 03-13-007</t>
  </si>
  <si>
    <t>03-02-004</t>
  </si>
  <si>
    <t>S.E.E.de la communauté innue de Pessamit-CSN</t>
  </si>
  <si>
    <t>63, rue Messek, Pessamit  G0H 1B0</t>
  </si>
  <si>
    <t>École des pêches et d'aquaculture du Québec - 03-04-002</t>
  </si>
  <si>
    <t>03-06-008</t>
  </si>
  <si>
    <t>Collège Nouvelles Frontières</t>
  </si>
  <si>
    <t>STT du collège Nouvelles Frontières</t>
  </si>
  <si>
    <t>03-07-003</t>
  </si>
  <si>
    <t>Synd.Ens. École sec. St-Sacrement</t>
  </si>
  <si>
    <t>Télé-université - 03-22-001</t>
  </si>
  <si>
    <t>03-07-006</t>
  </si>
  <si>
    <t>Synd.Ens. Ens. Collège Esther Blondin</t>
  </si>
  <si>
    <t>Université Concordia - 03-09-047</t>
  </si>
  <si>
    <t>03-07-007</t>
  </si>
  <si>
    <t>Synd. Ens. Collège Champagneur</t>
  </si>
  <si>
    <t>Université de Montréal - 03-09-030</t>
  </si>
  <si>
    <t>03-09-011</t>
  </si>
  <si>
    <t>Synd.Ens. Collège Mont-Royal</t>
  </si>
  <si>
    <t>Université ÉTS  - 03-09-083</t>
  </si>
  <si>
    <t>03-09-023</t>
  </si>
  <si>
    <t>Collège Jean-de-Brébeuf Cégep</t>
  </si>
  <si>
    <t>Synd.Pers.Ens. ens. univ. Coll. Jean-de-Brébeuf</t>
  </si>
  <si>
    <t>Université ÉTS - 03-09-050</t>
  </si>
  <si>
    <t>03-09-025</t>
  </si>
  <si>
    <t>Collège Notre-Dame-du-Sacré-Cœur</t>
  </si>
  <si>
    <t>Synd.Prof. Coll. Notre-Dame-du-Sacré-Coeur</t>
  </si>
  <si>
    <t>Université Laval - 03-11-020</t>
  </si>
  <si>
    <t>03-09-031</t>
  </si>
  <si>
    <t xml:space="preserve">Centre d'intégration scolaire C.I.S. </t>
  </si>
  <si>
    <t>Synd.ens. Centre d'intégration scolaire</t>
  </si>
  <si>
    <t>Université McGill - 03-09-079</t>
  </si>
  <si>
    <t>03-09-034</t>
  </si>
  <si>
    <t>Institut Teccart, Montréal</t>
  </si>
  <si>
    <t>Synd.Ens. Institut Teccart</t>
  </si>
  <si>
    <t>UQAC - 03-13-011</t>
  </si>
  <si>
    <t>03-09-040</t>
  </si>
  <si>
    <t>Synd.Prof. École Vanguard</t>
  </si>
  <si>
    <t>5935 chemin de la Côte de Liesse Ville St-Laurent H4T 1C3</t>
  </si>
  <si>
    <t>UQAM - 03-09-028</t>
  </si>
  <si>
    <t>03-09-054</t>
  </si>
  <si>
    <t>Synd.Ens.Ens. du Collège de Montréal</t>
  </si>
  <si>
    <t>UQAR Rimouski - 03-22-004</t>
  </si>
  <si>
    <t>03-09-057</t>
  </si>
  <si>
    <t>École Pasteur Pavillon Khalil Gibran</t>
  </si>
  <si>
    <t>Synd. E.E. École Pasteur</t>
  </si>
  <si>
    <t>UQAT Rouyn - 03-10-001</t>
  </si>
  <si>
    <t>03-09-060</t>
  </si>
  <si>
    <t>S.E.E. du Collège LaSalle</t>
  </si>
  <si>
    <t>2000, Ste-Catherine Ouest, Montréal Qc,  H3G 2K8</t>
  </si>
  <si>
    <t>UQO - 03-06-004</t>
  </si>
  <si>
    <t>03-09-064</t>
  </si>
  <si>
    <t>Synd. Prof. Coll. Regina Assumpta</t>
  </si>
  <si>
    <t>03-09-065</t>
  </si>
  <si>
    <t>Collège Jean-de-Brébeuf Secondaire</t>
  </si>
  <si>
    <t>Synd.des professeurs ens. Sec. Jean-de-Brébeuf</t>
  </si>
  <si>
    <t>Académie Kells  - 03-09-087</t>
  </si>
  <si>
    <t>03-09-066</t>
  </si>
  <si>
    <t>Synd. Ens. Collège André-Grasset</t>
  </si>
  <si>
    <t>Académie linguistique internationale  - 03-09-085</t>
  </si>
  <si>
    <t>03-09-067</t>
  </si>
  <si>
    <t>SEE du collège Marianopolis</t>
  </si>
  <si>
    <t>Atelier de Musique de Jonquière A.M.J. - 03-13-012</t>
  </si>
  <si>
    <t>03-09-068</t>
  </si>
  <si>
    <t>Villa Maria, Montréal</t>
  </si>
  <si>
    <t>Synd. des ens. de Villa Maria</t>
  </si>
  <si>
    <t>Campus Notre-Dame-de-Foy - 03-11-027</t>
  </si>
  <si>
    <t>03-09-076</t>
  </si>
  <si>
    <t>Synd Ens. Ens. Collège Mont-Saint-Louis</t>
  </si>
  <si>
    <t>Centre de musique et de danse de Val-d'Or  - 03-10-005</t>
  </si>
  <si>
    <t>03-09-081</t>
  </si>
  <si>
    <t>STT de l’École de Joaillerie de Montréal – CSN</t>
  </si>
  <si>
    <t>Centre d'intégration scolaire C.I.S.  - 03-09-031</t>
  </si>
  <si>
    <t>03-09-085</t>
  </si>
  <si>
    <t>S. Prof de l'académie linguistique international</t>
  </si>
  <si>
    <t>1425, René Levesque Ouest, Montréal Qc, H3G 1T7</t>
  </si>
  <si>
    <t>Collège André-Grasset - 03-09-066</t>
  </si>
  <si>
    <t>03-09-087</t>
  </si>
  <si>
    <t>SEE de l'Académie Kell's - CSN</t>
  </si>
  <si>
    <t>Collège Champagneur  - 03-07-007</t>
  </si>
  <si>
    <t>03-10-005</t>
  </si>
  <si>
    <t>SEE du centre de musique &amp; danse val-d'or</t>
  </si>
  <si>
    <t>Collège de Lévis - 03-11-016</t>
  </si>
  <si>
    <t>03-11-008</t>
  </si>
  <si>
    <t>Synd.Prof. Collège François-de-Laval</t>
  </si>
  <si>
    <t>Collège de Montréal  - 03-09-054</t>
  </si>
  <si>
    <t>03-11-009</t>
  </si>
  <si>
    <t>Synd.Prof. Externat St-Jean-Eudes</t>
  </si>
  <si>
    <t>Collège Esther-Blondin  - 03-07-006</t>
  </si>
  <si>
    <t>03-11-014</t>
  </si>
  <si>
    <t>Synd.Ens. Séminaire St-François</t>
  </si>
  <si>
    <t>4900, rue Saint-Félix Québec G3A 1X3</t>
  </si>
  <si>
    <t>Collège François-de-Laval  - 03-11-008</t>
  </si>
  <si>
    <t>03-11-016</t>
  </si>
  <si>
    <t>Synd.Ens. du Collège de Lévis</t>
  </si>
  <si>
    <t>Collège Jean de la Mennais  - 03-25-012</t>
  </si>
  <si>
    <t>03-11-027</t>
  </si>
  <si>
    <t>Synd. Ens. Ens. Collège Notre-Dame-de-Foy</t>
  </si>
  <si>
    <t>5000 rue Clément Lockquell, Qc, G3A 1B3</t>
  </si>
  <si>
    <t>Collège Jean-de-Brébeuf Cégep - 03-09-023</t>
  </si>
  <si>
    <t>03-11-028</t>
  </si>
  <si>
    <t>Synd. Ens.Ens. Institut québécois d'ébénisterie</t>
  </si>
  <si>
    <t>Collège Jean-de-Brébeuf Secondaire - 03-09-065</t>
  </si>
  <si>
    <t>03-12-009</t>
  </si>
  <si>
    <t>Synd.Prof. Laics Coll. Ste-Anne-de-la-Pocatière</t>
  </si>
  <si>
    <t>Collège LaSalle  - 03-09-060</t>
  </si>
  <si>
    <t>03-13-005</t>
  </si>
  <si>
    <t>Collège Marianopolis  - 03-09-067</t>
  </si>
  <si>
    <t>03-13-012</t>
  </si>
  <si>
    <t>Synd.ens. Atelier de musique de Jonquière</t>
  </si>
  <si>
    <t>Collège Mont-Royal - 03-09-011</t>
  </si>
  <si>
    <t>03-13-015</t>
  </si>
  <si>
    <t>Syndicat des travailleuses et travailleurs de Mashteuiatsh - CSN</t>
  </si>
  <si>
    <t>Collège Mont-Saint-Louis - 03-09-076</t>
  </si>
  <si>
    <t>03-15-001</t>
  </si>
  <si>
    <t>Synd.Prof. Séminaire Salésiens de Sherbrooke</t>
  </si>
  <si>
    <t>Collège Notre-Dame-De-Lourdes - 03-25-007</t>
  </si>
  <si>
    <t>03-22-003</t>
  </si>
  <si>
    <t>Collège Stanislas, Montréal</t>
  </si>
  <si>
    <t>Synd.Prof. Collège Stanislas</t>
  </si>
  <si>
    <t>780, boulevard Dollard, Outremont Qc,  H2V 3G5</t>
  </si>
  <si>
    <t>Collège Notre-Dame-du-Sacré-Cœur - 03-09-025</t>
  </si>
  <si>
    <t>03-25-007</t>
  </si>
  <si>
    <t>Synd.Prof. Collège Notre-Dame-de-Lourdes</t>
  </si>
  <si>
    <t>Collège Nouvelles Frontières - 03-06-008</t>
  </si>
  <si>
    <t>03-25-008</t>
  </si>
  <si>
    <t>Synd. du personnel du Collège Trinité</t>
  </si>
  <si>
    <t>1475 rang des Vingt Saint-Bruno-de-Montarville J3V 4P6</t>
  </si>
  <si>
    <t>Collège Regina Assumpta - 03-09-064</t>
  </si>
  <si>
    <t>03-25-009</t>
  </si>
  <si>
    <t>École secondaire Saint-Joseph, Saint-Hyacinthe</t>
  </si>
  <si>
    <t>S.E.E. École sec. St-Joseph de St-Hyacinthe</t>
  </si>
  <si>
    <t>2875 rue Bourdages Nord, Saint-Hyacinthe, J2S 5S3</t>
  </si>
  <si>
    <t>Collège Sainte-Anne de la Pocatière - 03-12-009</t>
  </si>
  <si>
    <t>03-25-012</t>
  </si>
  <si>
    <t>S.E.E. du collège Jean de la Mennais-CSN</t>
  </si>
  <si>
    <t>870, chemin de Saint-Jean, La Prairie J5R 2L5</t>
  </si>
  <si>
    <t>Collège Saint-Sacrement  - 03-07-003</t>
  </si>
  <si>
    <t>03-06-004</t>
  </si>
  <si>
    <t>Synd. chargé-es cours Univ. Québec en Outaouais</t>
  </si>
  <si>
    <t>283 boulevard Alexandre-Taché Gatineau J8X 3X7</t>
  </si>
  <si>
    <t>Collège Stanislas, Montréal - 03-22-003</t>
  </si>
  <si>
    <t>03-09-028</t>
  </si>
  <si>
    <t>Synd. Des professeures et professeurs enseignants de l'UQAM</t>
  </si>
  <si>
    <t>405 rue Sainte-Catherine Est, Montréal, H2L 2C4</t>
  </si>
  <si>
    <t>Collège Trinité - 03-25-008</t>
  </si>
  <si>
    <t>03-09-030</t>
  </si>
  <si>
    <t>Synd. chargé-es cours Université de Montréal</t>
  </si>
  <si>
    <t>3060, Édouard-Montpetit Montréal H3C 3J7</t>
  </si>
  <si>
    <t>Communauté Innue de Pessamit - 03-02-004</t>
  </si>
  <si>
    <t>03-09-047</t>
  </si>
  <si>
    <t>Synd. chargé-es cours Éduc. adultes Univ. Concordia</t>
  </si>
  <si>
    <t>1455 boulevard de Maisonneuve Ouest Montréal H3G 1M</t>
  </si>
  <si>
    <t>École de Joaillerie de Montréal - 03-09-081</t>
  </si>
  <si>
    <t>03-09-050</t>
  </si>
  <si>
    <t>Association des maîtres d'enseignement de l'E.T.S.</t>
  </si>
  <si>
    <t>1100 rue Notre-Dame Ouest Montréal H3C 6M8</t>
  </si>
  <si>
    <t>École Pasteur Pavillon Khalil Gibran - 03-09-057</t>
  </si>
  <si>
    <t>03-09-079</t>
  </si>
  <si>
    <t>Synd. Chargées et chargés de cours de McGill</t>
  </si>
  <si>
    <t>515 avenue des Pins West Montreal H2W 1S4</t>
  </si>
  <si>
    <t>École secondaire Saint-Joseph, Saint-Hyacinthe - 03-25-009</t>
  </si>
  <si>
    <t>03-09-083</t>
  </si>
  <si>
    <t xml:space="preserve">Université ÉTS </t>
  </si>
  <si>
    <t>Synd. chargé-es cours de l'E.T.S</t>
  </si>
  <si>
    <t>1111 rue Notre-Dame Ouest Montréal H3C 6M8</t>
  </si>
  <si>
    <t>École Vanguard Québec ltée  - 03-09-040</t>
  </si>
  <si>
    <t>03-10-001</t>
  </si>
  <si>
    <t>UQAT Rouyn</t>
  </si>
  <si>
    <t>Synd. chargé-es cours Univ. Qc Abitibi-Témisc.</t>
  </si>
  <si>
    <t>445 boulevard de l’Université Rouyn-Noranda J9X 5C6</t>
  </si>
  <si>
    <t>Externat Saint-Jean-Eudes  - 03-11-009</t>
  </si>
  <si>
    <t>03-11-020</t>
  </si>
  <si>
    <t>Synd. chargé-es cours Université Laval</t>
  </si>
  <si>
    <t>2325 rue de l’Université Québec G1V 0A6</t>
  </si>
  <si>
    <t>Institut québécoise d'ébénisterie I.Q.E.  - 03-11-028</t>
  </si>
  <si>
    <t>03-13-011</t>
  </si>
  <si>
    <t>Synd. chargé-es cours Univ. Québec à Chicoutimi</t>
  </si>
  <si>
    <t>555 boulevard de l'Université, Chicoutimi, G7H 2B1</t>
  </si>
  <si>
    <t>Institut Teccart, Montréal - 03-09-034</t>
  </si>
  <si>
    <t>03-22-001</t>
  </si>
  <si>
    <t>Télé-université</t>
  </si>
  <si>
    <t>Synd.tutrices et tuteurs de télé-université</t>
  </si>
  <si>
    <t>2417 avenue Jeanne-D’Arc Montréal H1W 3V8</t>
  </si>
  <si>
    <t>Mashteuiatsh  - 03-13-015</t>
  </si>
  <si>
    <t>03-22-004</t>
  </si>
  <si>
    <t>UQAR Rimouski</t>
  </si>
  <si>
    <t>Synd. chargées-és cours Univ. Québec à Rimouski</t>
  </si>
  <si>
    <t>Séminaire de Chicoutimi - 03-13-005</t>
  </si>
  <si>
    <t>03-04-005</t>
  </si>
  <si>
    <t>Merinov, Grande-Rivière</t>
  </si>
  <si>
    <t>Syndicat des travailleuses et des travailleurs de Merinov</t>
  </si>
  <si>
    <t>167, La Grande-Allée Est Grande-Rivière G0V 1V0</t>
  </si>
  <si>
    <t>Séminaire Saint-François - 03-11-014</t>
  </si>
  <si>
    <t>03-09-051</t>
  </si>
  <si>
    <t>Ass. des étudiants diplômés de Mcgill</t>
  </si>
  <si>
    <t>3479 rue Peel Montréal H3A 1W7</t>
  </si>
  <si>
    <t>Séminaire Salésien - 03-15-001</t>
  </si>
  <si>
    <t>Villa Maria, Montréal - 03-09-068</t>
  </si>
  <si>
    <t>Non regroupé</t>
  </si>
  <si>
    <t>Merinov, Grande-Rivière - 03-04-005</t>
  </si>
  <si>
    <t>Université McGill - 03-09-051</t>
  </si>
  <si>
    <t>CSN Québec - 00-00-001</t>
  </si>
  <si>
    <t>Centre de congrès et d'expositions de Lévis - 00-00-011</t>
  </si>
  <si>
    <t>Centre des congrès de Carleton-sur-Mer - 00-00-016</t>
  </si>
  <si>
    <t>Centre des congrès de Chicoutimi - 00-00-015</t>
  </si>
  <si>
    <t>Centre des congrès de Granby - 00-00-012</t>
  </si>
  <si>
    <t>Centre des congrès de Québec - 00-00-009</t>
  </si>
  <si>
    <t>Centre des congrès Sherbrooke - 00-00-013</t>
  </si>
  <si>
    <t>Delta Montréal - 00-00-004</t>
  </si>
  <si>
    <t>Holiday Inn Longueil - 00-00-006</t>
  </si>
  <si>
    <t>Holiday Inn Montréal Saint-Urbain - 00-00-002</t>
  </si>
  <si>
    <t>Hotel Classique Québec - 00-00-007</t>
  </si>
  <si>
    <t>Hôtel Gouverneur Rimouski - 00-00-014</t>
  </si>
  <si>
    <t>Hôtel Le Concorde - 00-00-010</t>
  </si>
  <si>
    <t>Hôtel Pur - 00-00-008</t>
  </si>
  <si>
    <t>Palais des congrès de Montréal - 00-00-003</t>
  </si>
  <si>
    <t>Sandman Longueil - 00-00-005</t>
  </si>
  <si>
    <t>Le distancier est à ajuster maunuellement lors de l'ajout d'un syndicat</t>
  </si>
  <si>
    <t>Les titres du distancier doivent être les mêmes que la liste Lieu dans l'onglet Support</t>
  </si>
  <si>
    <t>Avion</t>
  </si>
  <si>
    <t>Autobus</t>
  </si>
  <si>
    <t>Aéroport de Montréal</t>
  </si>
  <si>
    <t xml:space="preserve">Aéroport de Québec </t>
  </si>
  <si>
    <t>Gare de Montréal</t>
  </si>
  <si>
    <t xml:space="preserve">Gare de Québec </t>
  </si>
  <si>
    <t>Aéroport Trudeau Montréal</t>
  </si>
  <si>
    <t>Gare d'autobus de Québec</t>
  </si>
  <si>
    <t>Aéroport d'Alma</t>
  </si>
  <si>
    <t>Gare d'autobus de Montréal</t>
  </si>
  <si>
    <t>Aéroport d'Amos</t>
  </si>
  <si>
    <t>Aéroport de Bagotville</t>
  </si>
  <si>
    <t>Aéroport de Chibougamau</t>
  </si>
  <si>
    <t>Aéroport de Gaspé</t>
  </si>
  <si>
    <t>Aéroport de Rouyn</t>
  </si>
  <si>
    <t>Aéroport de Saint-Félicien</t>
  </si>
  <si>
    <t>Aéroport de Sept-îles</t>
  </si>
  <si>
    <t>Aéroport de Val-d'OR</t>
  </si>
  <si>
    <t>Aéroport d'Ottawa</t>
  </si>
  <si>
    <t>00-00-000</t>
  </si>
  <si>
    <t>00-00-002</t>
  </si>
  <si>
    <t>00-00-003</t>
  </si>
  <si>
    <t>Palais des congrès de Montréal - 00-000-003</t>
  </si>
  <si>
    <t>00-00-004</t>
  </si>
  <si>
    <t>Delta Montréal - 00-000-004</t>
  </si>
  <si>
    <t>00-00-005</t>
  </si>
  <si>
    <t>Sandman Longueil - 00-000-005</t>
  </si>
  <si>
    <t>00-00-006</t>
  </si>
  <si>
    <t>Holiday Inn Longueil - 00-000-006</t>
  </si>
  <si>
    <t>00-00-007</t>
  </si>
  <si>
    <t>Hotel Classique Québec - 00-000-007</t>
  </si>
  <si>
    <t>00-00-001</t>
  </si>
  <si>
    <t>00-00-008</t>
  </si>
  <si>
    <t>Hôtel Pur - 00-000-008</t>
  </si>
  <si>
    <t>00-00-009</t>
  </si>
  <si>
    <t>Centre des congrès de Québec - 00-000-009</t>
  </si>
  <si>
    <t>00-00-010</t>
  </si>
  <si>
    <t>Hôtel Le Concorde - 00-000-010</t>
  </si>
  <si>
    <t>00-00-011</t>
  </si>
  <si>
    <t>Centre de congrès et d'expositions de Lévis - 00-000-011</t>
  </si>
  <si>
    <t>00-00-012</t>
  </si>
  <si>
    <t>Centre des congrès de Granby - 00-000-012</t>
  </si>
  <si>
    <t>00-00-013</t>
  </si>
  <si>
    <t>Centre des congrès Sherbrooke - 00-000-013</t>
  </si>
  <si>
    <t>00-00-014</t>
  </si>
  <si>
    <t>Hôtel Gouverneur Rimouski - 00-000-014</t>
  </si>
  <si>
    <t>00-00-015</t>
  </si>
  <si>
    <t>Centre des congrès de Chicoutimi - 00-000-015</t>
  </si>
  <si>
    <t>00-00-016</t>
  </si>
  <si>
    <t>Centre des congrès de Carleton-sur-Mer - 00-000-016</t>
  </si>
  <si>
    <t>Ajout de Lotbinière St-Constant Témiscouata</t>
  </si>
  <si>
    <t>Liste des institutions collégiales provenance : https://www.donneesquebec.ca/recherche/fr/dataset/localisation-des-etablissements-d-enseignement-du-reseau-scolaire-au-quebec</t>
  </si>
  <si>
    <t>=[@[NOM_COURT]]&amp;", "&amp;[@[ADRS_GEO_L1_GDUNO]]&amp;", "&amp;[@[CD_POSTL_GDUNO]]</t>
  </si>
  <si>
    <t>CD_ORGNS</t>
  </si>
  <si>
    <t>NOM_COURT</t>
  </si>
  <si>
    <t>NOM_OFFCL</t>
  </si>
  <si>
    <t>ADRS_GEO_L1_GDUNO</t>
  </si>
  <si>
    <t>ADRS_GEO_L2_GDUNO</t>
  </si>
  <si>
    <t>CD_MUNCP</t>
  </si>
  <si>
    <t>NOM_MUNCP</t>
  </si>
  <si>
    <t>STAT_MUNCP</t>
  </si>
  <si>
    <t>CD_POSTL_GDUNO</t>
  </si>
  <si>
    <t>TYPE_ORGNS</t>
  </si>
  <si>
    <t>RESEAU</t>
  </si>
  <si>
    <t>SITE_WEB</t>
  </si>
  <si>
    <t>COORD_X_LL84</t>
  </si>
  <si>
    <t>COORD_Y_LL84</t>
  </si>
  <si>
    <t>ORDRE_ENS</t>
  </si>
  <si>
    <t>STYLE_CARTOVISTA</t>
  </si>
  <si>
    <t>Adresse_complete</t>
  </si>
  <si>
    <t>Adresse_postale</t>
  </si>
  <si>
    <t>Conservatoire de musique de Rimouski</t>
  </si>
  <si>
    <t>22, rue Sainte-Marie</t>
  </si>
  <si>
    <t>V</t>
  </si>
  <si>
    <t>G5L4E2</t>
  </si>
  <si>
    <t>École gouvernementale</t>
  </si>
  <si>
    <t>Gouvernemental</t>
  </si>
  <si>
    <t>http://www.conservatoire.gouv.qc.ca/rimouski/index</t>
  </si>
  <si>
    <t>-68.528938</t>
  </si>
  <si>
    <t>48.449422</t>
  </si>
  <si>
    <t>Collégial</t>
  </si>
  <si>
    <t>3_Gouvernemental</t>
  </si>
  <si>
    <t>Conservatoire de musique de Rimouski, 22, rue Sainte-Marie, G5L4E2</t>
  </si>
  <si>
    <t>Conservatoire de musique de Saguenay</t>
  </si>
  <si>
    <t>202, rue Jacques-Cartier Est</t>
  </si>
  <si>
    <t>Saguenay</t>
  </si>
  <si>
    <t>G7H6R8</t>
  </si>
  <si>
    <t>http://www.conservatoire.gouv.qc.ca/saguenay/index</t>
  </si>
  <si>
    <t>-71.06132199999999</t>
  </si>
  <si>
    <t>48.425982999999995</t>
  </si>
  <si>
    <t>Conservatoire de musique de Saguenay, 202, rue Jacques-Cartier Est, G7H6R8</t>
  </si>
  <si>
    <t>ITA La Pocatière</t>
  </si>
  <si>
    <t>Institut de technologie agroalimentaire, campus de La Pocatière</t>
  </si>
  <si>
    <t>401, rue Poiré</t>
  </si>
  <si>
    <t>G0R1Z0</t>
  </si>
  <si>
    <t>http://www.ita.qc.ca/</t>
  </si>
  <si>
    <t>-70.039112</t>
  </si>
  <si>
    <t>47.364841</t>
  </si>
  <si>
    <t>ITA La Pocatière, 401, rue Poiré, G0R1Z0</t>
  </si>
  <si>
    <t>Conservatoire de musique de Val-d'Or</t>
  </si>
  <si>
    <t>88, rue Allard</t>
  </si>
  <si>
    <t>Val-d'Or</t>
  </si>
  <si>
    <t>J9P2Y1</t>
  </si>
  <si>
    <t>http://www.conservatoire.gouv.qc.ca/val-dor/index.</t>
  </si>
  <si>
    <t>-77.774428</t>
  </si>
  <si>
    <t>48.095151</t>
  </si>
  <si>
    <t>Conservatoire de musique de Val-d'Or, 88, rue Allard, J9P2Y1</t>
  </si>
  <si>
    <t>Conservatoire de musique de Gatineau</t>
  </si>
  <si>
    <t>430, boul. Alexandre-Taché</t>
  </si>
  <si>
    <t>Gatineau</t>
  </si>
  <si>
    <t>J9A1M7</t>
  </si>
  <si>
    <t>http://www.conservatoire.gouv.qc.ca</t>
  </si>
  <si>
    <t>-75.748541</t>
  </si>
  <si>
    <t>45.421701</t>
  </si>
  <si>
    <t>Conservatoire de musique de Gatineau, 430, boul. Alexandre-Taché, J9A1M7</t>
  </si>
  <si>
    <t>Conservatoire de musique de Québec</t>
  </si>
  <si>
    <t>270, rue Jacques-Parizeau</t>
  </si>
  <si>
    <t>G1R5G1</t>
  </si>
  <si>
    <t>http://www.conservatoire.gouv.qc.ca/quebec/index.a</t>
  </si>
  <si>
    <t>-71.221507</t>
  </si>
  <si>
    <t>46.806112</t>
  </si>
  <si>
    <t>Conservatoire de musique de Québec, 270, rue Jacques-Parizeau, G1R5G1</t>
  </si>
  <si>
    <t>Conservatoire de musique Trois-Rivières</t>
  </si>
  <si>
    <t>Conservatoire de musique de Trois-Rivières</t>
  </si>
  <si>
    <t>587, rue Radisson</t>
  </si>
  <si>
    <t>G9A2C8</t>
  </si>
  <si>
    <t>http://www.conservatoire.gouv.qc.ca/trois-rivieres</t>
  </si>
  <si>
    <t>-72.54645</t>
  </si>
  <si>
    <t>46.343818</t>
  </si>
  <si>
    <t>Conservatoire de musique Trois-Rivières, 587, rue Radisson, G9A2C8</t>
  </si>
  <si>
    <t>Campus Macdonald - Université McGill</t>
  </si>
  <si>
    <t>Macdonald College - Université McGill</t>
  </si>
  <si>
    <t>Programme GTEA, Harrison House</t>
  </si>
  <si>
    <t>21 111,  chemin Lakeshore</t>
  </si>
  <si>
    <t>Sainte-Anne-de-Bellevue</t>
  </si>
  <si>
    <t>H9X3V9</t>
  </si>
  <si>
    <t>http://www.mcgill.ca/fmt</t>
  </si>
  <si>
    <t>-73.943265</t>
  </si>
  <si>
    <t>45.404109999999996</t>
  </si>
  <si>
    <t>Campus Macdonald - Université McGill, Programme GTEA, Harrison House, H9X3V9</t>
  </si>
  <si>
    <t>ITA St-Hyacinthe</t>
  </si>
  <si>
    <t>Institut de technologie agroalimentaire, campus de Saint-Hyacinthe</t>
  </si>
  <si>
    <t>3230, rue Sicotte</t>
  </si>
  <si>
    <t>C.P. 70</t>
  </si>
  <si>
    <t>J2S7B3</t>
  </si>
  <si>
    <t>http://www.ita.qc.ca/Fr/ITA/</t>
  </si>
  <si>
    <t>-72.967748</t>
  </si>
  <si>
    <t>45.618869</t>
  </si>
  <si>
    <t>ITA St-Hyacinthe, 3230, rue Sicotte, J2S7B3</t>
  </si>
  <si>
    <t>Conservatoire de musique de Montréal</t>
  </si>
  <si>
    <t>4750, avenue Henri-Julien</t>
  </si>
  <si>
    <t>H2T2C8</t>
  </si>
  <si>
    <t>http://www.conservatoire.gouv.qc.ca/montreal/index</t>
  </si>
  <si>
    <t>-73.58634599999999</t>
  </si>
  <si>
    <t>45.523458999999995</t>
  </si>
  <si>
    <t>Conservatoire de musique de Montréal, 4750, avenue Henri-Julien, H2T2C8</t>
  </si>
  <si>
    <t>Instit. tourisme et hôtellerie du Qc</t>
  </si>
  <si>
    <t>Institut de tourisme et d'hôtellerie du Québec</t>
  </si>
  <si>
    <t>3535, rue Saint-Denis</t>
  </si>
  <si>
    <t>H2X3P1</t>
  </si>
  <si>
    <t>http://www.ithq.qc.ca/</t>
  </si>
  <si>
    <t>-73.568679</t>
  </si>
  <si>
    <t>45.51798</t>
  </si>
  <si>
    <t>Instit. tourisme et hôtellerie du Qc, 3535, rue Saint-Denis, H2X3P1</t>
  </si>
  <si>
    <t>Collège Laflèche</t>
  </si>
  <si>
    <t>1687, boulevard du Carmel</t>
  </si>
  <si>
    <t>G8Z3R8</t>
  </si>
  <si>
    <t>Collège privé</t>
  </si>
  <si>
    <t>http://www.clafleche.qc.ca</t>
  </si>
  <si>
    <t>-72.559547</t>
  </si>
  <si>
    <t>46.350589</t>
  </si>
  <si>
    <t>2_Privé</t>
  </si>
  <si>
    <t>Collège Laflèche, 1687, boulevard du Carmel, G8Z3R8</t>
  </si>
  <si>
    <t>CDE Collège</t>
  </si>
  <si>
    <t>CDE Collège (secteur anglophone)</t>
  </si>
  <si>
    <t>37, rue Wellington Nord, bureau 101</t>
  </si>
  <si>
    <t>J1H5A9</t>
  </si>
  <si>
    <t>Installation établissement privé</t>
  </si>
  <si>
    <t>http://www.cde-college.com</t>
  </si>
  <si>
    <t>-71.89097799999999</t>
  </si>
  <si>
    <t>45.401925999999996</t>
  </si>
  <si>
    <t>CDE Collège, 37, rue Wellington Nord, bureau 101, J1H5A9</t>
  </si>
  <si>
    <t>Collège CDI - Longueuil</t>
  </si>
  <si>
    <t>Collège CDI Administration . Technologie . Santé - Longueuil</t>
  </si>
  <si>
    <t>1111, rue Saint-Charles O, bureau 120</t>
  </si>
  <si>
    <t>Longueuil</t>
  </si>
  <si>
    <t>J4K5G4</t>
  </si>
  <si>
    <t>Établissement d'enseignement collège privé</t>
  </si>
  <si>
    <t>http://www.cdicollege.com/</t>
  </si>
  <si>
    <t>-73.519792</t>
  </si>
  <si>
    <t>45.526376</t>
  </si>
  <si>
    <t>Collège CDI - Longueuil, 1111, rue Saint-Charles O, bureau 120, J4K5G4</t>
  </si>
  <si>
    <t>Académie de l'Entrepreneurship</t>
  </si>
  <si>
    <t>4660, montée Saint-Hubert, local 104</t>
  </si>
  <si>
    <t>J3Y1V1</t>
  </si>
  <si>
    <t>http://www.academie-ent.com</t>
  </si>
  <si>
    <t>-73.438416</t>
  </si>
  <si>
    <t>45.486093</t>
  </si>
  <si>
    <t>Académie de l'Entrepreneurship, 4660, montée Saint-Hubert, local 104, J3Y1V1</t>
  </si>
  <si>
    <t>1001, rue Sherbrooke Est, bureau 350</t>
  </si>
  <si>
    <t>H2L1L3</t>
  </si>
  <si>
    <t>-73.56645499999999</t>
  </si>
  <si>
    <t>45.520519</t>
  </si>
  <si>
    <t>Académie de l'Entrepreneurship, 1001, rue Sherbrooke Est, bureau 350, H2L1L3</t>
  </si>
  <si>
    <t>Institut supérieur d'informatique ISI</t>
  </si>
  <si>
    <t>255, Crémazie Est</t>
  </si>
  <si>
    <t>Bureau 100</t>
  </si>
  <si>
    <t>H2M1M2</t>
  </si>
  <si>
    <t>www.isi-mtl.com</t>
  </si>
  <si>
    <t>-73.640821</t>
  </si>
  <si>
    <t>45.544261</t>
  </si>
  <si>
    <t>Institut supérieur d'informatique ISI, 255, Crémazie Est, H2M1M2</t>
  </si>
  <si>
    <t>Collège Ellis, campus de Trois-Rivières</t>
  </si>
  <si>
    <t>90, rue Dorval</t>
  </si>
  <si>
    <t>G8T5X7</t>
  </si>
  <si>
    <t>http://www.ellis.qc.ca</t>
  </si>
  <si>
    <t>-72.50922</t>
  </si>
  <si>
    <t>46.363189999999996</t>
  </si>
  <si>
    <t>Collège Ellis, campus de Trois-Rivières, 90, rue Dorval, G8T5X7</t>
  </si>
  <si>
    <t>Séminaire de Sherbrooke</t>
  </si>
  <si>
    <t>195, rue Marquette</t>
  </si>
  <si>
    <t>J1H1L6</t>
  </si>
  <si>
    <t>http://www.seminaire-sherbrooke.qc.ca</t>
  </si>
  <si>
    <t>-71.894517</t>
  </si>
  <si>
    <t>45.403012</t>
  </si>
  <si>
    <t>Séminaire de Sherbrooke, 195, rue Marquette, J1H1L6</t>
  </si>
  <si>
    <t>37, rue Wellington Nord</t>
  </si>
  <si>
    <t>Bureau 101</t>
  </si>
  <si>
    <t>CDE Collège, 37, rue Wellington Nord, J1H5A9</t>
  </si>
  <si>
    <t>Institut d'enregistrement du Canada</t>
  </si>
  <si>
    <t>390, Notre-Dame Ouest, bureau 320</t>
  </si>
  <si>
    <t>H2Y1T9</t>
  </si>
  <si>
    <t>http://www.recordingarts.com</t>
  </si>
  <si>
    <t>-73.55867099999999</t>
  </si>
  <si>
    <t>45.501725</t>
  </si>
  <si>
    <t>Institut d'enregistrement du Canada, 390, Notre-Dame Ouest, bureau 320, H2Y1T9</t>
  </si>
  <si>
    <t>Collège CDI - Laval, ens. en anglais</t>
  </si>
  <si>
    <t>Collège CDI Administration . Technologie . Santé, enseignement en anglais</t>
  </si>
  <si>
    <t>3, Place Laval, bureau 400</t>
  </si>
  <si>
    <t>H7N1A2</t>
  </si>
  <si>
    <t>http://www.cdicollege.ca</t>
  </si>
  <si>
    <t>-73.70494599999999</t>
  </si>
  <si>
    <t>45.580726</t>
  </si>
  <si>
    <t>Collège CDI - Laval, ens. en anglais, 3, Place Laval, bureau 400, H7N1A2</t>
  </si>
  <si>
    <t>Collège CDI - Laval</t>
  </si>
  <si>
    <t>Collège CDI Administration . Technologie . Santé - Laval</t>
  </si>
  <si>
    <t>Collège CDI - Laval, 3, Place Laval, bureau 400, H7N1A2</t>
  </si>
  <si>
    <t>Collège Bart (1975)</t>
  </si>
  <si>
    <t>751, côte d'Abraham</t>
  </si>
  <si>
    <t>G1R1A2</t>
  </si>
  <si>
    <t>http://www.bart.ca</t>
  </si>
  <si>
    <t>-71.219135</t>
  </si>
  <si>
    <t>46.812506</t>
  </si>
  <si>
    <t>Collège Bart (1975), 751, côte d'Abraham, G1R1A2</t>
  </si>
  <si>
    <t>Collège Bart - Radio Télévision de Qc</t>
  </si>
  <si>
    <t>Collège Bart (1975) / Collège Radio Télévision de Québec</t>
  </si>
  <si>
    <t>751, Côte d'Abraham</t>
  </si>
  <si>
    <t>http://bart.qc.ca</t>
  </si>
  <si>
    <t>Collège Bart - Radio Télévision de Qc, 751, Côte d'Abraham, G1R1A2</t>
  </si>
  <si>
    <t>L'École de danse de Québec</t>
  </si>
  <si>
    <t>310, boul. Langelier, bureau 214</t>
  </si>
  <si>
    <t>G1K5N3</t>
  </si>
  <si>
    <t>http://www.ledq.qc.ca</t>
  </si>
  <si>
    <t>-71.232131</t>
  </si>
  <si>
    <t>46.813279</t>
  </si>
  <si>
    <t>L'École de danse de Québec, 310, boul. Langelier, bureau 214, G1K5N3</t>
  </si>
  <si>
    <t>Collège O'Sullivan de Québec inc.</t>
  </si>
  <si>
    <t>840, rue Saint-Jean</t>
  </si>
  <si>
    <t>G1R1R3</t>
  </si>
  <si>
    <t>http://www.osullivan-quebec.qc.ca</t>
  </si>
  <si>
    <t>-71.217105</t>
  </si>
  <si>
    <t>46.81162</t>
  </si>
  <si>
    <t>Collège O'Sullivan de Québec inc., 840, rue Saint-Jean, G1R1R3</t>
  </si>
  <si>
    <t>TOPMED- Centre collégial de transfert de</t>
  </si>
  <si>
    <t>TOPMED- Centre collégial de transfert de technologie en orthèses, prothèses et équipements médicaux</t>
  </si>
  <si>
    <t>755, Grande Allée Ouest</t>
  </si>
  <si>
    <t>G1S1C1</t>
  </si>
  <si>
    <t>Centre collégial de transfert de technologie</t>
  </si>
  <si>
    <t>-71.23267299999999</t>
  </si>
  <si>
    <t>46.795333</t>
  </si>
  <si>
    <t>TOPMED- Centre collégial de transfert de, 755, Grande Allée Ouest, G1S1C1</t>
  </si>
  <si>
    <t>Collège CDI - Québec</t>
  </si>
  <si>
    <t>Collège CDI Administration . Technologie . Santé - Québec</t>
  </si>
  <si>
    <t>905, avenue Honoré-Mercier, bureau 20</t>
  </si>
  <si>
    <t>G1R5M6</t>
  </si>
  <si>
    <t>-71.21449199999999</t>
  </si>
  <si>
    <t>46.811364</t>
  </si>
  <si>
    <t>Collège CDI - Québec, 905, avenue Honoré-Mercier, bureau 20, G1R5M6</t>
  </si>
  <si>
    <t>École du Show-Business</t>
  </si>
  <si>
    <t>1922, rue Ste-Catherine Ouest 6e étage</t>
  </si>
  <si>
    <t>H3H1M4</t>
  </si>
  <si>
    <t>http://www.ecoledushowbusiness.com</t>
  </si>
  <si>
    <t>-73.580462</t>
  </si>
  <si>
    <t>45.492308</t>
  </si>
  <si>
    <t>École du Show-Business, 1922, rue Ste-Catherine Ouest 6e étage, H3H1M4</t>
  </si>
  <si>
    <t>Collège Universel - Campus Gatineau</t>
  </si>
  <si>
    <t>101, rue Saint-Jean-Bosco</t>
  </si>
  <si>
    <t>J8Y3G5</t>
  </si>
  <si>
    <t>www.collegeuniversel.ca</t>
  </si>
  <si>
    <t>-75.73832</t>
  </si>
  <si>
    <t>45.428264999999996</t>
  </si>
  <si>
    <t>Collège Universel - Campus Gatineau, 101, rue Saint-Jean-Bosco, J8Y3G5</t>
  </si>
  <si>
    <t>Collège Universel (anglophone)</t>
  </si>
  <si>
    <t>Collège Universel - Campus Gatineau (secteur anglophone)</t>
  </si>
  <si>
    <t>Collège Universel (anglophone), 101, rue Saint-Jean-Bosco, J8Y3G5</t>
  </si>
  <si>
    <t>Collège Mérici</t>
  </si>
  <si>
    <t>http://www.merici.ca</t>
  </si>
  <si>
    <t>Collège Mérici, 755, Grande Allée Ouest, G1S1C1</t>
  </si>
  <si>
    <t>Orizon Aviation</t>
  </si>
  <si>
    <t>611, 6e avenue de l'Aéroport</t>
  </si>
  <si>
    <t>G2G2T4</t>
  </si>
  <si>
    <t>-71.37833599999999</t>
  </si>
  <si>
    <t>46.791092</t>
  </si>
  <si>
    <t>Orizon Aviation, 611, 6e avenue de l'Aéroport, G2G2T4</t>
  </si>
  <si>
    <t>Collège TAV</t>
  </si>
  <si>
    <t>5030, rue Jeanne-Mance</t>
  </si>
  <si>
    <t>H2V4J8</t>
  </si>
  <si>
    <t>http://www.tav.ca</t>
  </si>
  <si>
    <t>-73.613958</t>
  </si>
  <si>
    <t>45.527104</t>
  </si>
  <si>
    <t>Collège TAV, 5030, rue Jeanne-Mance, H2V4J8</t>
  </si>
  <si>
    <t>Collège Ellis, campus de Drummondville</t>
  </si>
  <si>
    <t>Collège Ellis, campus de Drummondville, Montréal</t>
  </si>
  <si>
    <t>2195, avenue Ekers</t>
  </si>
  <si>
    <t>Mont-Royal</t>
  </si>
  <si>
    <t>H1S1C6</t>
  </si>
  <si>
    <t>-73.627403</t>
  </si>
  <si>
    <t>45.51591</t>
  </si>
  <si>
    <t>Collège Ellis, campus de Drummondville, 2195, avenue Ekers, H1S1C6</t>
  </si>
  <si>
    <t>Collège Ellis, campus de Drummondville, Sainte-Agathe</t>
  </si>
  <si>
    <t>33, rue Saint-Vincent</t>
  </si>
  <si>
    <t>Sainte-Agathe-des-Monts</t>
  </si>
  <si>
    <t>J8C2A8</t>
  </si>
  <si>
    <t>-74.288198</t>
  </si>
  <si>
    <t>46.047573</t>
  </si>
  <si>
    <t>Collège Ellis, campus de Drummondville, 33, rue Saint-Vincent, J8C2A8</t>
  </si>
  <si>
    <t>Collège Ellis, campus de Drummondville, Longueuil</t>
  </si>
  <si>
    <t>150, place Charles-Le Moyne</t>
  </si>
  <si>
    <t>local L1-2060</t>
  </si>
  <si>
    <t>J4K2T4</t>
  </si>
  <si>
    <t>-73.520342</t>
  </si>
  <si>
    <t>45.524891</t>
  </si>
  <si>
    <t>Collège Ellis, campus de Drummondville, 150, place Charles-Le Moyne, J4K2T4</t>
  </si>
  <si>
    <t>Collégial international Sainte-Anne</t>
  </si>
  <si>
    <t>1300, boulevard Saint-Joseph</t>
  </si>
  <si>
    <t>H8S2M8</t>
  </si>
  <si>
    <t>collegial.sainteanne.ca</t>
  </si>
  <si>
    <t>-73.67581</t>
  </si>
  <si>
    <t>45.432432999999996</t>
  </si>
  <si>
    <t>Collégial international Sainte-Anne, 1300, boulevard Saint-Joseph, H8S2M8</t>
  </si>
  <si>
    <t>Collège Ellis, campus T-Riv, Longeuil</t>
  </si>
  <si>
    <t>Collège Ellis, campus de Trois-Rivières, Longueuil</t>
  </si>
  <si>
    <t>150, place Charles-Le Moyne, bureau 2060</t>
  </si>
  <si>
    <t>J4K0A8</t>
  </si>
  <si>
    <t>Collège Ellis, campus T-Riv, Longeuil, 150, place Charles-Le Moyne, bureau 2060, J4K0A8</t>
  </si>
  <si>
    <t>Collège Canada inc.</t>
  </si>
  <si>
    <t>1118, rue Sainte-Catherine Ouest</t>
  </si>
  <si>
    <t>Bureau 403</t>
  </si>
  <si>
    <t>H3B1H5</t>
  </si>
  <si>
    <t>www.collegecanada.com</t>
  </si>
  <si>
    <t>-73.572936</t>
  </si>
  <si>
    <t>45.499593</t>
  </si>
  <si>
    <t>Collège Canada inc., 1118, rue Sainte-Catherine Ouest, H3B1H5</t>
  </si>
  <si>
    <t>Collège Canada (secteur anglophone)</t>
  </si>
  <si>
    <t>4e étage</t>
  </si>
  <si>
    <t>Collège Canada (secteur anglophone), 1118, rue Sainte-Catherine Ouest, H3B1H5</t>
  </si>
  <si>
    <t>Collège St-Michel</t>
  </si>
  <si>
    <t>1995, rue Bélanger</t>
  </si>
  <si>
    <t>H2G1B8</t>
  </si>
  <si>
    <t>-73.602282</t>
  </si>
  <si>
    <t>45.548009</t>
  </si>
  <si>
    <t>Collège St-Michel, 1995, rue Bélanger, H2G1B8</t>
  </si>
  <si>
    <t>Collège des Tech. de l'Information</t>
  </si>
  <si>
    <t>Collège des Technologies de l'Information de Montréal</t>
  </si>
  <si>
    <t>1255, boulevard Robert-Bourassa</t>
  </si>
  <si>
    <t>Bureau 502</t>
  </si>
  <si>
    <t>H3B3V8</t>
  </si>
  <si>
    <t>www.montrealcollege.ca</t>
  </si>
  <si>
    <t>-73.569217</t>
  </si>
  <si>
    <t>45.503141</t>
  </si>
  <si>
    <t>Collège des Tech. de l'Information, 1255, boulevard Robert-Bourassa, H3B3V8</t>
  </si>
  <si>
    <t>Collège des Technologies de l'Info. Mtl</t>
  </si>
  <si>
    <t>Collège des Technologies de l'Info. Mtl, 1255, boulevard Robert-Bourassa, H3B3V8</t>
  </si>
  <si>
    <t>Collège Inter-Dec (Laval)</t>
  </si>
  <si>
    <t>1595, boulevard Daniel-Johnson</t>
  </si>
  <si>
    <t>H7V4C2</t>
  </si>
  <si>
    <t>http://www.collegeinterdec.com</t>
  </si>
  <si>
    <t>-73.743126</t>
  </si>
  <si>
    <t>45.557666</t>
  </si>
  <si>
    <t>Collège Inter-Dec (Laval), 1595, boulevard Daniel-Johnson, H7V4C2</t>
  </si>
  <si>
    <t>Air Richelieu</t>
  </si>
  <si>
    <t>5800, route de l'Aéroport</t>
  </si>
  <si>
    <t>J3Y8Y9</t>
  </si>
  <si>
    <t>www.airrichelieu.com</t>
  </si>
  <si>
    <t>-73.408295</t>
  </si>
  <si>
    <t>45.514085</t>
  </si>
  <si>
    <t>Air Richelieu, 5800, route de l'Aéroport, J3Y8Y9</t>
  </si>
  <si>
    <t>Air Richelieu (secteur anglophone)</t>
  </si>
  <si>
    <t>5800, route de l¿Aéroport</t>
  </si>
  <si>
    <t>-73.412887</t>
  </si>
  <si>
    <t>45.519675</t>
  </si>
  <si>
    <t>Air Richelieu (secteur anglophone), 5800, route de l¿Aéroport, J3Y8Y9</t>
  </si>
  <si>
    <t>Isart Digital Montréal inc.</t>
  </si>
  <si>
    <t>1440, rue Sainte-Catherine Ouest</t>
  </si>
  <si>
    <t>suite 1000</t>
  </si>
  <si>
    <t>H3G1R8</t>
  </si>
  <si>
    <t>www.isartdigital.ca</t>
  </si>
  <si>
    <t>-73.57632199999999</t>
  </si>
  <si>
    <t>45.495757</t>
  </si>
  <si>
    <t>Isart Digital Montréal inc., 1440, rue Sainte-Catherine Ouest, H3G1R8</t>
  </si>
  <si>
    <t>Rubika</t>
  </si>
  <si>
    <t>Rubika, école supérieure de création numérique appliquée à l'animation, au design et au jeu vidéo inc.</t>
  </si>
  <si>
    <t>430-5455, Avenue de Gaspé</t>
  </si>
  <si>
    <t>H2T3B3</t>
  </si>
  <si>
    <t>http://rubika-educ.ca/</t>
  </si>
  <si>
    <t>-73.596369</t>
  </si>
  <si>
    <t>45.527525</t>
  </si>
  <si>
    <t>Rubika, 430-5455, Avenue de Gaspé, H2T3B3</t>
  </si>
  <si>
    <t>Coll. de gest., tech. et santé Matrix</t>
  </si>
  <si>
    <t>Collège de gestion, technologie et santé Matrix inc.</t>
  </si>
  <si>
    <t>1980, rue Sherbrooke Ouest</t>
  </si>
  <si>
    <t>bureau 609</t>
  </si>
  <si>
    <t>H3H1E8</t>
  </si>
  <si>
    <t>www.matrixcollege.ca</t>
  </si>
  <si>
    <t>Coll. de gest., tech. et santé Matrix, 1980, rue Sherbrooke Ouest, H3H1E8</t>
  </si>
  <si>
    <t>Gestion,tech.,santé Matrix (anglophone)</t>
  </si>
  <si>
    <t>Collège de gestion, technologie et santé Matrix inc (secteur anglophone)</t>
  </si>
  <si>
    <t>Bureau 609 et 709</t>
  </si>
  <si>
    <t>-73.58364999999999</t>
  </si>
  <si>
    <t>45.493727</t>
  </si>
  <si>
    <t>Gestion,tech.,santé Matrix (anglophone), 1980, rue Sherbrooke Ouest, H3H1E8</t>
  </si>
  <si>
    <t>Musitechnic Formation, ens. en anglais</t>
  </si>
  <si>
    <t>Musitechnic Formation, enseignement en anglais</t>
  </si>
  <si>
    <t>888, boulevard De Maisonneuve Est</t>
  </si>
  <si>
    <t>bureau 440</t>
  </si>
  <si>
    <t>H2L4S8</t>
  </si>
  <si>
    <t>http://www.musitechnic.com</t>
  </si>
  <si>
    <t>-73.559418</t>
  </si>
  <si>
    <t>45.516892999999996</t>
  </si>
  <si>
    <t>Musitechnic Formation, ens. en anglais, 888, boulevard De Maisonneuve Est, H2L4S8</t>
  </si>
  <si>
    <t>Syn Studio</t>
  </si>
  <si>
    <t>460, rue Sainte-Catherine Ouest</t>
  </si>
  <si>
    <t>bureau 508</t>
  </si>
  <si>
    <t>H3B1A7</t>
  </si>
  <si>
    <t>Http://synstudio.ca/fr/</t>
  </si>
  <si>
    <t>-73.56766999999999</t>
  </si>
  <si>
    <t>45.50495</t>
  </si>
  <si>
    <t>Syn Studio, 460, rue Sainte-Catherine Ouest, H3B1A7</t>
  </si>
  <si>
    <t>Sélect aviation centre de formation</t>
  </si>
  <si>
    <t>10-4789, boulevard Allard</t>
  </si>
  <si>
    <t>J2A2R8</t>
  </si>
  <si>
    <t>selectaviation.com</t>
  </si>
  <si>
    <t>-72.390731</t>
  </si>
  <si>
    <t>45.851966</t>
  </si>
  <si>
    <t>Sélect aviation centre de formation, 10-4789, boulevard Allard, J2A2R8</t>
  </si>
  <si>
    <t>Sélect aviation centre de formation (secteur anglophone)</t>
  </si>
  <si>
    <t>Passport Hélico</t>
  </si>
  <si>
    <t>3320, avenue de La Gare</t>
  </si>
  <si>
    <t>Bureau 10</t>
  </si>
  <si>
    <t>Mascouche</t>
  </si>
  <si>
    <t>J7K3C1</t>
  </si>
  <si>
    <t>www.passport-helico.com</t>
  </si>
  <si>
    <t>-73.59588099999999</t>
  </si>
  <si>
    <t>45.721726</t>
  </si>
  <si>
    <t>Passport Hélico, 3320, avenue de La Gare, J7K3C1</t>
  </si>
  <si>
    <t>Passport Hélico (anglophone)</t>
  </si>
  <si>
    <t>Passport Hélico (secteur anglophone)</t>
  </si>
  <si>
    <t>Passport Hélico (anglophone), 3320, avenue de La Gare, J7K3C1</t>
  </si>
  <si>
    <t>Collège d'aéronautique</t>
  </si>
  <si>
    <t>300, boulevard Marcel-Laurin, bureau 200</t>
  </si>
  <si>
    <t>H4M2L4</t>
  </si>
  <si>
    <t>www.academyofaeronautics.com</t>
  </si>
  <si>
    <t>-73.675901</t>
  </si>
  <si>
    <t>45.503043999999996</t>
  </si>
  <si>
    <t>Collège d'aéronautique, 300, boulevard Marcel-Laurin, bureau 200, H4M2L4</t>
  </si>
  <si>
    <t>Collège d'aéronautique (anglais)</t>
  </si>
  <si>
    <t>Collège d'aéronautique (secteur anglophone)</t>
  </si>
  <si>
    <t>Collège d'aéronautique (anglais), 300, boulevard Marcel-Laurin, bureau 200, H4M2L4</t>
  </si>
  <si>
    <t>12550, rue Service A-4</t>
  </si>
  <si>
    <t>Hangar numéro 16</t>
  </si>
  <si>
    <t>Mirabel</t>
  </si>
  <si>
    <t>J7N1E8</t>
  </si>
  <si>
    <t>-74.02978</t>
  </si>
  <si>
    <t>45.675658</t>
  </si>
  <si>
    <t>Collège d'aéronautique, 12550, rue Service A-4, J7N1E8</t>
  </si>
  <si>
    <t>Collège Greystone</t>
  </si>
  <si>
    <t>410, rue St-Nicolas, bureau 300</t>
  </si>
  <si>
    <t>H2Y2P5</t>
  </si>
  <si>
    <t>www.greystonecollege.com</t>
  </si>
  <si>
    <t>-73.556201</t>
  </si>
  <si>
    <t>45.501861</t>
  </si>
  <si>
    <t>Collège Greystone, 410, rue St-Nicolas, bureau 300, H2Y2P5</t>
  </si>
  <si>
    <t>Collège Greystone (secteur anglophone)</t>
  </si>
  <si>
    <t>Collège Greystone (secteur anglophone), 410, rue St-Nicolas, bureau 300, H2Y2P5</t>
  </si>
  <si>
    <t>Institut Quadrilium de Montréal</t>
  </si>
  <si>
    <t>5285, boulevard Décarie, bureau 100</t>
  </si>
  <si>
    <t>H3W3C2</t>
  </si>
  <si>
    <t>www.institut-quadrilium.com</t>
  </si>
  <si>
    <t>-73.63199399999999</t>
  </si>
  <si>
    <t>45.485302999999995</t>
  </si>
  <si>
    <t>Institut Quadrilium de Montréal, 5285, boulevard Décarie, bureau 100, H3W3C2</t>
  </si>
  <si>
    <t>École de management INSA</t>
  </si>
  <si>
    <t>460, rue Ste-Catherine Ouest, bureau 302</t>
  </si>
  <si>
    <t>http://www.insacollege.com/</t>
  </si>
  <si>
    <t>École de management INSA, 460, rue Ste-Catherine Ouest, bureau 302, H3B1A7</t>
  </si>
  <si>
    <t>Syn Studio, ens. en anglais</t>
  </si>
  <si>
    <t>Syn Studio, enseignement en anglais</t>
  </si>
  <si>
    <t>460, rue Saint-Catherine Ouest</t>
  </si>
  <si>
    <t>http://synstudio.ca/fr/</t>
  </si>
  <si>
    <t>Syn Studio, ens. en anglais, 460, rue Saint-Catherine Ouest, H3B1A7</t>
  </si>
  <si>
    <t>Lachute Aviation</t>
  </si>
  <si>
    <t>480, boulevard de l'Aéroparc</t>
  </si>
  <si>
    <t>Lachute</t>
  </si>
  <si>
    <t>J8H3R8</t>
  </si>
  <si>
    <t>http://www.lachuteaviation.com</t>
  </si>
  <si>
    <t>-74.36309299999999</t>
  </si>
  <si>
    <t>45.638745</t>
  </si>
  <si>
    <t>Lachute Aviation, 480, boulevard de l'Aéroparc, J8H3R8</t>
  </si>
  <si>
    <t>Cargair Ltée</t>
  </si>
  <si>
    <t>6100, route de l'Aéroport</t>
  </si>
  <si>
    <t>www.cargair.com</t>
  </si>
  <si>
    <t>-73.404836</t>
  </si>
  <si>
    <t>45.516116</t>
  </si>
  <si>
    <t>Cargair Ltée, 6100, route de l'Aéroport, J3Y8Y9</t>
  </si>
  <si>
    <t>Cargair ltée</t>
  </si>
  <si>
    <t>Cargair ltée (secteur anglophone)</t>
  </si>
  <si>
    <t>6100, chemin de l'Aéroport</t>
  </si>
  <si>
    <t>Cargair ltée, 6100, chemin de l'Aéroport, J3Y8Y9</t>
  </si>
  <si>
    <t>Hélicraft</t>
  </si>
  <si>
    <t>6500, chemin de la Savane</t>
  </si>
  <si>
    <t>www.helicraft.ca</t>
  </si>
  <si>
    <t>-73.410916</t>
  </si>
  <si>
    <t>45.531661</t>
  </si>
  <si>
    <t>Hélicraft, 6500, chemin de la Savane, J3Y8Y9</t>
  </si>
  <si>
    <t>Académie du Savoir</t>
  </si>
  <si>
    <t>455, rue du Marais</t>
  </si>
  <si>
    <t>bureau 200</t>
  </si>
  <si>
    <t>G1M3A2</t>
  </si>
  <si>
    <t>www.academiedusavoir.com</t>
  </si>
  <si>
    <t>-71.282691</t>
  </si>
  <si>
    <t>46.827158</t>
  </si>
  <si>
    <t>Académie du Savoir, 455, rue du Marais, G1M3A2</t>
  </si>
  <si>
    <t>École des entrepreneurs</t>
  </si>
  <si>
    <t>503, boulevard René-Lévesque Ouest</t>
  </si>
  <si>
    <t>H2Z1A8</t>
  </si>
  <si>
    <t>www.eequebec.com</t>
  </si>
  <si>
    <t>-73.56601599999999</t>
  </si>
  <si>
    <t>45.503993</t>
  </si>
  <si>
    <t>École des entrepreneurs, 503, boulevard René-Lévesque Ouest, H2Z1A8</t>
  </si>
  <si>
    <t>École de pilotage Saint-Hubert inc.</t>
  </si>
  <si>
    <t>5680, chemin de l'Aéroport</t>
  </si>
  <si>
    <t>www.ecoledepilotagesainthubert.com</t>
  </si>
  <si>
    <t>-73.409908</t>
  </si>
  <si>
    <t>45.51369</t>
  </si>
  <si>
    <t>École de pilotage Saint-Hubert inc., 5680, chemin de l'Aéroport, J3Y8Y9</t>
  </si>
  <si>
    <t>École de pilotage St-Hubert</t>
  </si>
  <si>
    <t>École de pilotage Saint-Hubert inc. (secteur anglophone)</t>
  </si>
  <si>
    <t>École de pilotage St-Hubert, 5680, chemin de l'Aéroport, J3Y8Y9</t>
  </si>
  <si>
    <t>Collège Eid Air Aviation</t>
  </si>
  <si>
    <t>101, rue du Ciel</t>
  </si>
  <si>
    <t>Bromont</t>
  </si>
  <si>
    <t>J2L2X4</t>
  </si>
  <si>
    <t>www.eidair.net</t>
  </si>
  <si>
    <t>-72.732404</t>
  </si>
  <si>
    <t>45.295967999999995</t>
  </si>
  <si>
    <t>Collège Eid Air Aviation, 101, rue du Ciel, J2L2X4</t>
  </si>
  <si>
    <t>Collège Eid Air Aviation (anglophone)</t>
  </si>
  <si>
    <t>Collège Eid Air Aviation (secteur anglophone)</t>
  </si>
  <si>
    <t>Collège Eid Air Aviation (anglophone), 101, rue du Ciel, J2L2X4</t>
  </si>
  <si>
    <t>Campus ND-Foy /Coll.BCM (Vézina)</t>
  </si>
  <si>
    <t>Campus Notre-Dame-de-Foy/Collège BCM (rue Vézina)</t>
  </si>
  <si>
    <t>5115, rue Vézina</t>
  </si>
  <si>
    <t>H3W1C2</t>
  </si>
  <si>
    <t>www.cndf.qc.ca</t>
  </si>
  <si>
    <t>-73.646236</t>
  </si>
  <si>
    <t>45.494133</t>
  </si>
  <si>
    <t>Campus ND-Foy /Coll.BCM (Vézina), 5115, rue Vézina, H3W1C2</t>
  </si>
  <si>
    <t>Campus ND-Foy /Coll.BCM (Décarie)</t>
  </si>
  <si>
    <t>Campus Notre-Dame-de-Foy/Collège BCM (boul. Décarie)</t>
  </si>
  <si>
    <t>6900, boulevard Décarie, bureau 216</t>
  </si>
  <si>
    <t>Côte-Saint-Luc</t>
  </si>
  <si>
    <t>H3X2T8</t>
  </si>
  <si>
    <t>http://www.cndf.qc.ca</t>
  </si>
  <si>
    <t>-73.65033799999999</t>
  </si>
  <si>
    <t>45.491484</t>
  </si>
  <si>
    <t>Campus ND-Foy /Coll.BCM (Décarie), 6900, boulevard Décarie, bureau 216, H3X2T8</t>
  </si>
  <si>
    <t>Capitale Hélicoptère</t>
  </si>
  <si>
    <t>1688, route de l'Aéroport</t>
  </si>
  <si>
    <t>G2G0K1</t>
  </si>
  <si>
    <t>-71.372998</t>
  </si>
  <si>
    <t>46.800236</t>
  </si>
  <si>
    <t>Capitale Hélicoptère, 1688, route de l'Aéroport, G2G0K1</t>
  </si>
  <si>
    <t>Collège MultiHexa Saguenay/Lac St-Jean</t>
  </si>
  <si>
    <t>Collège MultiHexa Saguenay/Lac Saint-Jean</t>
  </si>
  <si>
    <t>930, rue Jacques-Cartier Est</t>
  </si>
  <si>
    <t>Bureau C-200</t>
  </si>
  <si>
    <t>G7H7K9</t>
  </si>
  <si>
    <t>http://www.collegemultihexa.ca</t>
  </si>
  <si>
    <t>-71.04051299999999</t>
  </si>
  <si>
    <t>48.421084</t>
  </si>
  <si>
    <t>Collège MultiHexa Saguenay/Lac St-Jean, 930, rue Jacques-Cartier Est, G7H7K9</t>
  </si>
  <si>
    <t>Collège CDI - Pointe Claire</t>
  </si>
  <si>
    <t>Collège CDI Administration . Technologie . Santé - Pointe-Claire</t>
  </si>
  <si>
    <t>1000, boulevard St-Jean</t>
  </si>
  <si>
    <t>Pointe-Claire</t>
  </si>
  <si>
    <t>H9R5P1</t>
  </si>
  <si>
    <t>-73.832741</t>
  </si>
  <si>
    <t>45.469077</t>
  </si>
  <si>
    <t>Collège CDI - Pointe Claire, 1000, boulevard St-Jean, H9R5P1</t>
  </si>
  <si>
    <t>Collège CDI - Anjou, ens. en anglais</t>
  </si>
  <si>
    <t>Collège CDI Administration . Technologie . Santé - Anjou</t>
  </si>
  <si>
    <t>7400, boulvard des Galeries d'Anjou</t>
  </si>
  <si>
    <t>bureau 100</t>
  </si>
  <si>
    <t>H1M3M2</t>
  </si>
  <si>
    <t>www.collegecdi.ca</t>
  </si>
  <si>
    <t>-73.564768</t>
  </si>
  <si>
    <t>45.596906</t>
  </si>
  <si>
    <t>Collège CDI - Anjou, ens. en anglais, 7400, boulvard des Galeries d'Anjou, H1M3M2</t>
  </si>
  <si>
    <t>Collège CDI - Anjou</t>
  </si>
  <si>
    <t>7400, boulevard des Galeries d'Anjou</t>
  </si>
  <si>
    <t>Bureau 130</t>
  </si>
  <si>
    <t>http://www.collegecdi.ca</t>
  </si>
  <si>
    <t>Collège CDI - Anjou, 7400, boulevard des Galeries d'Anjou, H1M3M2</t>
  </si>
  <si>
    <t>Collège CDI Pointe-Claire, ens. en ang.</t>
  </si>
  <si>
    <t>1000, boulevard St-Jean Bureau 500</t>
  </si>
  <si>
    <t>http://www.cdicollege.com</t>
  </si>
  <si>
    <t>Collège CDI Pointe-Claire, ens. en ang., 1000, boulevard St-Jean Bureau 500, H9R5P1</t>
  </si>
  <si>
    <t>Institut Grasset</t>
  </si>
  <si>
    <t>220, Avenue Fairmount Ouest</t>
  </si>
  <si>
    <t>H2T2M7</t>
  </si>
  <si>
    <t>www.institut-grasset.qc.ca</t>
  </si>
  <si>
    <t>-73.596486</t>
  </si>
  <si>
    <t>45.521235</t>
  </si>
  <si>
    <t>Institut Grasset, 220, Avenue Fairmount Ouest, H2T2M7</t>
  </si>
  <si>
    <t>Collège d'enseignement en immobilier inc</t>
  </si>
  <si>
    <t>Collège d'enseignement en immobilier inc.</t>
  </si>
  <si>
    <t>405, avenue Ogilvy, bureau 104</t>
  </si>
  <si>
    <t>H3N1M3</t>
  </si>
  <si>
    <t>www.enseignementimmobilier.com</t>
  </si>
  <si>
    <t>-73.625699</t>
  </si>
  <si>
    <t>45.531078</t>
  </si>
  <si>
    <t>Collège d'enseignement en immobilier inc, 405, avenue Ogilvy, bureau 104, H3N1M3</t>
  </si>
  <si>
    <t>Institut Teccart</t>
  </si>
  <si>
    <t>3030, rue Hochelaga</t>
  </si>
  <si>
    <t>H1W1G2</t>
  </si>
  <si>
    <t>http://www.teccart.qc.ca/</t>
  </si>
  <si>
    <t>-73.554851</t>
  </si>
  <si>
    <t>45.540420999999995</t>
  </si>
  <si>
    <t>Institut Teccart, 3030, rue Hochelaga, H1W1G2</t>
  </si>
  <si>
    <t>Collège Tec@Art Rive-Sud</t>
  </si>
  <si>
    <t>4405, rue Leckie</t>
  </si>
  <si>
    <t>J3Y9E6</t>
  </si>
  <si>
    <t>-73.431878</t>
  </si>
  <si>
    <t>45.518429999999995</t>
  </si>
  <si>
    <t>Collège Tec@Art Rive-Sud, 4405, rue Leckie, J3Y9E6</t>
  </si>
  <si>
    <t>Académie des arts et design</t>
  </si>
  <si>
    <t>7305, Marie-Victorin</t>
  </si>
  <si>
    <t>2e étage</t>
  </si>
  <si>
    <t>Brossard</t>
  </si>
  <si>
    <t>J4W1A6</t>
  </si>
  <si>
    <t>-73.491905</t>
  </si>
  <si>
    <t>45.463604</t>
  </si>
  <si>
    <t>Académie des arts et design, 7305, Marie-Victorin, J4W1A6</t>
  </si>
  <si>
    <t>Collège La Cabriole</t>
  </si>
  <si>
    <t>775, boulevard Saint-Luc</t>
  </si>
  <si>
    <t>J2W2G6</t>
  </si>
  <si>
    <t>http://www.cabriole.qc.ca</t>
  </si>
  <si>
    <t>-73.32891</t>
  </si>
  <si>
    <t>45.367543</t>
  </si>
  <si>
    <t>Collège La Cabriole, 775, boulevard Saint-Luc, J2W2G6</t>
  </si>
  <si>
    <t>3414, chemin de la Grande-Ligne</t>
  </si>
  <si>
    <t>Chambly</t>
  </si>
  <si>
    <t>J3L4A7</t>
  </si>
  <si>
    <t>http://www.centreequestredechambly.com</t>
  </si>
  <si>
    <t>-73.302336</t>
  </si>
  <si>
    <t>45.405851999999996</t>
  </si>
  <si>
    <t>Collège La Cabriole, 3414, chemin de la Grande-Ligne, J3L4A7</t>
  </si>
  <si>
    <t>École de sténographie judiciaire</t>
  </si>
  <si>
    <t>École de sténographie judiciaire du Québec</t>
  </si>
  <si>
    <t>465,rue St-Jean</t>
  </si>
  <si>
    <t>Bureau 505</t>
  </si>
  <si>
    <t>H2Y2R6</t>
  </si>
  <si>
    <t>http://www.ecoledestenographie.ca/</t>
  </si>
  <si>
    <t>-73.557216</t>
  </si>
  <si>
    <t>45.502708999999996</t>
  </si>
  <si>
    <t>École de sténographie judiciaire, 465,rue St-Jean, H2Y2R6</t>
  </si>
  <si>
    <t>Collège de l'immobilier du Québec</t>
  </si>
  <si>
    <t>600, chemin du Golf</t>
  </si>
  <si>
    <t>H3E1A8</t>
  </si>
  <si>
    <t>http://www.collegeimmobilier.com</t>
  </si>
  <si>
    <t>-73.552381</t>
  </si>
  <si>
    <t>45.466975999999995</t>
  </si>
  <si>
    <t>Collège de l'immobilier du Québec, 600, chemin du Golf, H3E1A8</t>
  </si>
  <si>
    <t>Coll. de l'immo. du Québec, ens. ang.</t>
  </si>
  <si>
    <t>Collège de l'immobilier du Québec, enseignement en anglais</t>
  </si>
  <si>
    <t>Coll. de l'immo. du Québec, ens. ang., 600, chemin du Golf, H3E1A8</t>
  </si>
  <si>
    <t>6300, avenue Auteuil, bureau 527</t>
  </si>
  <si>
    <t>J4Z3P2</t>
  </si>
  <si>
    <t>-73.46420499999999</t>
  </si>
  <si>
    <t>45.467495</t>
  </si>
  <si>
    <t>Collège de l'immobilier du Québec, 6300, avenue Auteuil, bureau 527, J4Z3P2</t>
  </si>
  <si>
    <t>3224, avenue Jean-Béraud</t>
  </si>
  <si>
    <t>H7T2S4</t>
  </si>
  <si>
    <t>-73.75784399999999</t>
  </si>
  <si>
    <t>45.567533</t>
  </si>
  <si>
    <t>Collège de l'immobilier du Québec, 3224, avenue Jean-Béraud, H7T2S4</t>
  </si>
  <si>
    <t>6333, boulevard Décarie</t>
  </si>
  <si>
    <t>H3W3E1</t>
  </si>
  <si>
    <t>-73.643399</t>
  </si>
  <si>
    <t>45.490455999999995</t>
  </si>
  <si>
    <t>Collège TAV, 6333, boulevard Décarie, H3W3E1</t>
  </si>
  <si>
    <t>École de musique Vincent d'Indy</t>
  </si>
  <si>
    <t>628, chemin de la Côte-Sainte-Catherine</t>
  </si>
  <si>
    <t>H2V2C5</t>
  </si>
  <si>
    <t>http://www.emvi.qc.ca</t>
  </si>
  <si>
    <t>-73.613168</t>
  </si>
  <si>
    <t>45.512113</t>
  </si>
  <si>
    <t>École de musique Vincent d'Indy, 628, chemin de la Côte-Sainte-Catherine, H2V2C5</t>
  </si>
  <si>
    <t>Collège Stanislas inc.</t>
  </si>
  <si>
    <t>780, boul. Dollard</t>
  </si>
  <si>
    <t>H2V3G5</t>
  </si>
  <si>
    <t>http://www.stanislas.qc.ca</t>
  </si>
  <si>
    <t>-73.614857</t>
  </si>
  <si>
    <t>45.518004999999995</t>
  </si>
  <si>
    <t>Collège Stanislas inc., 780, boul. Dollard, H2V3G5</t>
  </si>
  <si>
    <t>Collège CDI - Montréal, ens. en anglais</t>
  </si>
  <si>
    <t>416, boulevard de Maisonneuve Ouest</t>
  </si>
  <si>
    <t>Bureau 700</t>
  </si>
  <si>
    <t>H3A1L2</t>
  </si>
  <si>
    <t>-73.569586</t>
  </si>
  <si>
    <t>45.505859</t>
  </si>
  <si>
    <t>Collège CDI - Montréal, ens. en anglais, 416, boulevard de Maisonneuve Ouest, H3A1L2</t>
  </si>
  <si>
    <t>Collège LaSalle, ens. en anglais</t>
  </si>
  <si>
    <t>Collège LaSalle, enseignement en anglais</t>
  </si>
  <si>
    <t>2000, rue Sainte-Catherine Ouest</t>
  </si>
  <si>
    <t>H3H2T2</t>
  </si>
  <si>
    <t>http://www.collegelasalle.com</t>
  </si>
  <si>
    <t>-73.581805</t>
  </si>
  <si>
    <t>45.491442</t>
  </si>
  <si>
    <t>Collège LaSalle, ens. en anglais, 2000, rue Sainte-Catherine Ouest, H3H2T2</t>
  </si>
  <si>
    <t>Coll. O'Sullivan Mtl inc., ens. en ang.</t>
  </si>
  <si>
    <t>Collège O'Sullivan de Montréal, enseignement en anglais</t>
  </si>
  <si>
    <t>1191, rue de la Montagne</t>
  </si>
  <si>
    <t>H3G1Z2</t>
  </si>
  <si>
    <t>http://www.osullivan.edu</t>
  </si>
  <si>
    <t>-73.57340599999999</t>
  </si>
  <si>
    <t>45.497406</t>
  </si>
  <si>
    <t>Coll. O'Sullivan Mtl inc., ens. en ang., 1191, rue de la Montagne, H3G1Z2</t>
  </si>
  <si>
    <t>Collège April-Fortier, ens. en anglais</t>
  </si>
  <si>
    <t>Collège April-Fortier, enseignement en anglais</t>
  </si>
  <si>
    <t>H2L1N3</t>
  </si>
  <si>
    <t>http://www.april-fortier.com</t>
  </si>
  <si>
    <t>Collège April-Fortier, ens. en anglais, 1001, rue Sherbrooke Est, bureau 350, H2L1N3</t>
  </si>
  <si>
    <t>Institut Trebas Québec Inc., ens. en ang</t>
  </si>
  <si>
    <t>Institut Trebas Québec Inc., enseignement en anglais</t>
  </si>
  <si>
    <t>550, rue Sherbrooke Ouest, 6e étage</t>
  </si>
  <si>
    <t>H3A1B9</t>
  </si>
  <si>
    <t>http://www.trebas.com</t>
  </si>
  <si>
    <t>-73.57253299999999</t>
  </si>
  <si>
    <t>45.505908</t>
  </si>
  <si>
    <t>Institut Trebas Québec Inc., ens. en ang, 550, rue Sherbrooke Ouest, 6e étage, H3A1B9</t>
  </si>
  <si>
    <t>Collège Inter-Dec, ens. en anglais</t>
  </si>
  <si>
    <t>Collège Inter-Dec, enseignement en anglais</t>
  </si>
  <si>
    <t>Collège Inter-Dec, ens. en anglais, 2000, rue Sainte-Catherine Ouest, H3H2T2</t>
  </si>
  <si>
    <t>Coll. tech. Montréal inc., ens en ang.</t>
  </si>
  <si>
    <t>Collège technique de Montréal inc., enseignement en anglais</t>
  </si>
  <si>
    <t>8255, Mountain Sights, bureau 150</t>
  </si>
  <si>
    <t>H4P2B5</t>
  </si>
  <si>
    <t>http://www.mtccollege.com</t>
  </si>
  <si>
    <t>-73.657743</t>
  </si>
  <si>
    <t>45.500506</t>
  </si>
  <si>
    <t>Coll. tech. Montréal inc., ens en ang., 8255, Mountain Sights, bureau 150, H4P2B5</t>
  </si>
  <si>
    <t>École nationale de cirque, ens. en ang</t>
  </si>
  <si>
    <t>École nationale de cirque, enseignement en anglais</t>
  </si>
  <si>
    <t>8181, 2e Avenue</t>
  </si>
  <si>
    <t>H1Z4N9</t>
  </si>
  <si>
    <t>http://www.enc.qc.ca/</t>
  </si>
  <si>
    <t>-73.613646</t>
  </si>
  <si>
    <t>45.561794</t>
  </si>
  <si>
    <t>École nationale de cirque, ens. en ang, 8181, 2e Avenue, H1Z4N9</t>
  </si>
  <si>
    <t>Collège André-Grasset (1973) inc.</t>
  </si>
  <si>
    <t>1001, boul. Crémazie Est</t>
  </si>
  <si>
    <t>H2M1M3</t>
  </si>
  <si>
    <t>http://www.grasset.qc.ca</t>
  </si>
  <si>
    <t>-73.633141</t>
  </si>
  <si>
    <t>45.551207999999995</t>
  </si>
  <si>
    <t>Collège André-Grasset (1973) inc., 1001, boul. Crémazie Est, H2M1M3</t>
  </si>
  <si>
    <t>Collège LaSalle</t>
  </si>
  <si>
    <t>Bureau 3000</t>
  </si>
  <si>
    <t>Collège LaSalle, 2000, rue Sainte-Catherine Ouest, H3H2T2</t>
  </si>
  <si>
    <t>Collège de photographie Marsan inc.</t>
  </si>
  <si>
    <t>2030, boulevard Pie-IX</t>
  </si>
  <si>
    <t>Bureau 201</t>
  </si>
  <si>
    <t>H1V2C8</t>
  </si>
  <si>
    <t>http://www.collegemarsan.qc.ca</t>
  </si>
  <si>
    <t>-73.542568</t>
  </si>
  <si>
    <t>45.550519</t>
  </si>
  <si>
    <t>Collège de photographie Marsan inc., 2030, boulevard Pie-IX, H1V2C8</t>
  </si>
  <si>
    <t>Collège de photographie Marsan (anglo.)</t>
  </si>
  <si>
    <t>Collège de photographie Marsan inc.(secteur anglophone)</t>
  </si>
  <si>
    <t>Collège de photographie Marsan (anglo.), 2030, boulevard Pie-IX, H1V2C8</t>
  </si>
  <si>
    <t>3200, chemin de la Côte-Sainte-Catherine</t>
  </si>
  <si>
    <t>H3T1C1</t>
  </si>
  <si>
    <t>http://www.brebeuf.qc.ca</t>
  </si>
  <si>
    <t>-73.622805</t>
  </si>
  <si>
    <t>45.501611</t>
  </si>
  <si>
    <t>Collège Jean-de-Brébeuf, 3200, chemin de la Côte-Sainte-Catherine, H3T1C1</t>
  </si>
  <si>
    <t>Collège international Marie de France</t>
  </si>
  <si>
    <t>4635, chemin Queen-Mary</t>
  </si>
  <si>
    <t>H3W1W3</t>
  </si>
  <si>
    <t>http://www.cimf.ca</t>
  </si>
  <si>
    <t>-73.62512199999999</t>
  </si>
  <si>
    <t>45.490252</t>
  </si>
  <si>
    <t>Collège international Marie de France, 4635, chemin Queen-Mary, H3W1W3</t>
  </si>
  <si>
    <t>Collège O'Sullivan de Montréal inc.</t>
  </si>
  <si>
    <t>Collège O'Sullivan de Montréal inc., 1191, rue de la Montagne, H3G1Z2</t>
  </si>
  <si>
    <t>5000, rue Clément-Lockquell</t>
  </si>
  <si>
    <t>Saint-Augustin-de-Desmaures</t>
  </si>
  <si>
    <t>G3A1B3</t>
  </si>
  <si>
    <t>-71.399553</t>
  </si>
  <si>
    <t>46.736869</t>
  </si>
  <si>
    <t>Campus Notre-Dame-de-Foy, 5000, rue Clément-Lockquell, G3A1B3</t>
  </si>
  <si>
    <t>http://www.collegelasalle.com/</t>
  </si>
  <si>
    <t>Collège LaSalle, 1595, boulevard Daniel-Johnson, H7V4C2</t>
  </si>
  <si>
    <t>Collège LaSalle (secteur anglophone)</t>
  </si>
  <si>
    <t>Collège LaSalle (secteur anglophone), 1595, boulevard Daniel-Johnson, H7V4C2</t>
  </si>
  <si>
    <t>235, rue Moisan</t>
  </si>
  <si>
    <t>J2C1W9</t>
  </si>
  <si>
    <t>-72.49141</t>
  </si>
  <si>
    <t>45.882114</t>
  </si>
  <si>
    <t>Collège Ellis, campus de Drummondville, 235, rue Moisan, J2C1W9</t>
  </si>
  <si>
    <t>École nationale de théâtre du Canada</t>
  </si>
  <si>
    <t>5030, rue Saint-Denis</t>
  </si>
  <si>
    <t>H2J2L8</t>
  </si>
  <si>
    <t>http://www.ent-nts.ca</t>
  </si>
  <si>
    <t>-73.58903099999999</t>
  </si>
  <si>
    <t>45.526235</t>
  </si>
  <si>
    <t>École nationale de théâtre du Canada, 5030, rue Saint-Denis, H2J2L8</t>
  </si>
  <si>
    <t>1182, boulevard Saint-Laurent</t>
  </si>
  <si>
    <t>H2X2S5</t>
  </si>
  <si>
    <t>-73.562448</t>
  </si>
  <si>
    <t>45.508922</t>
  </si>
  <si>
    <t>École nationale de théâtre du Canada, 1182, boulevard Saint-Laurent, H2X2S5</t>
  </si>
  <si>
    <t>360, avenue Laurier Est</t>
  </si>
  <si>
    <t>H2T3B6</t>
  </si>
  <si>
    <t>-73.58962</t>
  </si>
  <si>
    <t>45.526379</t>
  </si>
  <si>
    <t>École nationale de théâtre du Canada, 360, avenue Laurier Est, H2T3B6</t>
  </si>
  <si>
    <t>Collège Centennial</t>
  </si>
  <si>
    <t>5440, rue Notre-Dame Ouest</t>
  </si>
  <si>
    <t>H4C1T9</t>
  </si>
  <si>
    <t>http://www.centennial.qc.ca/</t>
  </si>
  <si>
    <t>-73.596088</t>
  </si>
  <si>
    <t>45.467974</t>
  </si>
  <si>
    <t>Collège Centennial, 5440, rue Notre-Dame Ouest, H4C1T9</t>
  </si>
  <si>
    <t>Collège Marianopolis</t>
  </si>
  <si>
    <t>4873, avenue Westmount</t>
  </si>
  <si>
    <t>Westmount</t>
  </si>
  <si>
    <t>H3Y1X9</t>
  </si>
  <si>
    <t>http://www.marianopolis.edu</t>
  </si>
  <si>
    <t>-73.612297</t>
  </si>
  <si>
    <t>45.481213</t>
  </si>
  <si>
    <t>Collège Marianopolis, 4873, avenue Westmount, H3Y1X9</t>
  </si>
  <si>
    <t>Collège April-Fortier inc.</t>
  </si>
  <si>
    <t>Collège April-Fortier inc., 1001, rue Sherbrooke Est, bureau 350, H2L1N3</t>
  </si>
  <si>
    <t>Collège April-Fortier inc. Longueuil</t>
  </si>
  <si>
    <t>Collège April-Fortier inc., 4660, montée Saint-Hubert, local 104, J3Y1V1</t>
  </si>
  <si>
    <t>Collège International des Marcellines</t>
  </si>
  <si>
    <t>815, avenue Upper Belmont</t>
  </si>
  <si>
    <t>H3Y1K5</t>
  </si>
  <si>
    <t>http://cim.marcelline.qc.ca</t>
  </si>
  <si>
    <t>-73.61744399999999</t>
  </si>
  <si>
    <t>45.489622</t>
  </si>
  <si>
    <t>Collège International des Marcellines, 815, avenue Upper Belmont, H3Y1K5</t>
  </si>
  <si>
    <t>Institut Trebas Québec Inc.</t>
  </si>
  <si>
    <t>Institut Trebas Québec Inc., 550, rue Sherbrooke Ouest, 6e étage, H3A1B9</t>
  </si>
  <si>
    <t>Collège CDI - Montréal</t>
  </si>
  <si>
    <t>Collège CDI Administration . Technologie . Santé</t>
  </si>
  <si>
    <t>416, boul. de Maisonneuve O. bureau 700</t>
  </si>
  <si>
    <t>Collège CDI - Montréal, 416, boul. de Maisonneuve O. bureau 700, H3A1L2</t>
  </si>
  <si>
    <t>École de danse contemporaine de Montréal</t>
  </si>
  <si>
    <t>1435, rue De Bleury, 6e étage</t>
  </si>
  <si>
    <t>H3A2H7</t>
  </si>
  <si>
    <t>www.edcm.ca</t>
  </si>
  <si>
    <t>-73.56751899999999</t>
  </si>
  <si>
    <t>45.506903</t>
  </si>
  <si>
    <t>École de danse contemporaine de Montréal, 1435, rue De Bleury, 6e étage, H3A2H7</t>
  </si>
  <si>
    <t>Collège Herzing</t>
  </si>
  <si>
    <t>Collège Herzing (secteur francophone)</t>
  </si>
  <si>
    <t>8370, boulevard Lacordaire</t>
  </si>
  <si>
    <t>H1R3Y6</t>
  </si>
  <si>
    <t>www.herzing.ca</t>
  </si>
  <si>
    <t>-73.597089</t>
  </si>
  <si>
    <t>45.585553999999995</t>
  </si>
  <si>
    <t>Collège Herzing, 8370, boulevard Lacordaire, H1R3Y6</t>
  </si>
  <si>
    <t>Collège Herzing (secteur anglophone)</t>
  </si>
  <si>
    <t>1616, boul. René-Lévesque Ouest</t>
  </si>
  <si>
    <t>H3H1P8</t>
  </si>
  <si>
    <t>-73.57523599999999</t>
  </si>
  <si>
    <t>45.493246</t>
  </si>
  <si>
    <t>Collège Herzing, 1616, boul. René-Lévesque Ouest, H3H1P8</t>
  </si>
  <si>
    <t>1616, boulevard René-Lévesque Ouest</t>
  </si>
  <si>
    <t>Collège Herzing, 1616, boulevard René-Lévesque Ouest, H3H1P8</t>
  </si>
  <si>
    <t>Collège Inter-Dec</t>
  </si>
  <si>
    <t>Collège Inter-Dec, 2000, rue Sainte-Catherine Ouest, H3H2T2</t>
  </si>
  <si>
    <t>Collège technique de Montréal inc.</t>
  </si>
  <si>
    <t>Collège technique de Montréal inc., 8255, Mountain Sights, bureau 150, H4P2B5</t>
  </si>
  <si>
    <t>Collège Salette inc.</t>
  </si>
  <si>
    <t>418, rue Sherbrooke Est</t>
  </si>
  <si>
    <t>3e étage</t>
  </si>
  <si>
    <t>H2L1J6</t>
  </si>
  <si>
    <t>http://www.collegesalette.com</t>
  </si>
  <si>
    <t>-73.566912</t>
  </si>
  <si>
    <t>45.517089999999996</t>
  </si>
  <si>
    <t>Collège Salette inc., 418, rue Sherbrooke Est, H2L1J6</t>
  </si>
  <si>
    <t>Musitechnic Formation</t>
  </si>
  <si>
    <t>https://www.musitechnic.com</t>
  </si>
  <si>
    <t>Musitechnic Formation, 888, boulevard De Maisonneuve Est, H2L4S8</t>
  </si>
  <si>
    <t>École nationale de cirque</t>
  </si>
  <si>
    <t>www.ecolenationaledecirque.ca</t>
  </si>
  <si>
    <t>École nationale de cirque, 8181, 2e Avenue, H1Z4N9</t>
  </si>
  <si>
    <t>École nationale de l'humour</t>
  </si>
  <si>
    <t>2120, rue Sherbrooke Est, 7e étage</t>
  </si>
  <si>
    <t>H2K1C3</t>
  </si>
  <si>
    <t>http://www.enh.qc.ca</t>
  </si>
  <si>
    <t>-73.562555</t>
  </si>
  <si>
    <t>45.530986</t>
  </si>
  <si>
    <t>École nationale de l'humour, 2120, rue Sherbrooke Est, 7e étage, H2K1C3</t>
  </si>
  <si>
    <t>Cégep de la Gaspésie et des Îles</t>
  </si>
  <si>
    <t>96, rue Jacques-Cartier</t>
  </si>
  <si>
    <t>Gaspé</t>
  </si>
  <si>
    <t>G4X2S8</t>
  </si>
  <si>
    <t>Public</t>
  </si>
  <si>
    <t>http://www.cegepgim.ca/</t>
  </si>
  <si>
    <t>-64.484948</t>
  </si>
  <si>
    <t>48.834177999999994</t>
  </si>
  <si>
    <t>1_Public</t>
  </si>
  <si>
    <t>Cégep de la Gaspésie et des Îles, 96, rue Jacques-Cartier, G4X2S8</t>
  </si>
  <si>
    <t>Pavillon Gaspésie (section angl.)</t>
  </si>
  <si>
    <t>Gaspésie Pavillon (section anglophone)</t>
  </si>
  <si>
    <t>Centre d'enseignement</t>
  </si>
  <si>
    <t>Pavillon Gaspésie (section angl.), 96, rue Jacques-Cartier, G4X2S8</t>
  </si>
  <si>
    <t>Centre collégial Carleton-sur-mer</t>
  </si>
  <si>
    <t>Centre d'études collégiales Carleton-sur-mer</t>
  </si>
  <si>
    <t>776, boul. Perron</t>
  </si>
  <si>
    <t>Case postale 1000</t>
  </si>
  <si>
    <t>Carleton-sur-Mer</t>
  </si>
  <si>
    <t>G0C1J0</t>
  </si>
  <si>
    <t>http://www.cegepgim.ca/carleton/index.php</t>
  </si>
  <si>
    <t>-66.10666499999999</t>
  </si>
  <si>
    <t>48.102258</t>
  </si>
  <si>
    <t>Centre collégial Carleton-sur-mer, 776, boul. Perron, G0C1J0</t>
  </si>
  <si>
    <t>École des pêches et de l'aquaculture du Québec</t>
  </si>
  <si>
    <t>167, La Grande Allée Est</t>
  </si>
  <si>
    <t>C.P. 220</t>
  </si>
  <si>
    <t>G0C1V0</t>
  </si>
  <si>
    <t>-64.489245</t>
  </si>
  <si>
    <t>48.395821</t>
  </si>
  <si>
    <t>École des pêches et de l'aquaculture, 167, La Grande Allée Est, G0C1V0</t>
  </si>
  <si>
    <t>Centre études coll. Iles-Madeleine</t>
  </si>
  <si>
    <t>Centre d'études collégiales des Îles-de-la-Madeleine</t>
  </si>
  <si>
    <t>15, chemin de la Piscine</t>
  </si>
  <si>
    <t>Case postale 238</t>
  </si>
  <si>
    <t>Les Îles-de-la-Madeleine</t>
  </si>
  <si>
    <t>M</t>
  </si>
  <si>
    <t>G4T3X4</t>
  </si>
  <si>
    <t>http://www.cegepgim.ca/iles/index.php</t>
  </si>
  <si>
    <t>-61.915409999999994</t>
  </si>
  <si>
    <t>47.372043</t>
  </si>
  <si>
    <t>Centre études coll. Iles-Madeleine, 15, chemin de la Piscine, G4T3X4</t>
  </si>
  <si>
    <t>Campus de Montréal / Montreal Campus</t>
  </si>
  <si>
    <t>1001, rue Sherbrooke Est, bureau 200</t>
  </si>
  <si>
    <t>H2L1E3</t>
  </si>
  <si>
    <t>http://www.cegepgim.ca</t>
  </si>
  <si>
    <t>Campus de Montréal / Montreal Campus, 1001, rue Sherbrooke Est, bureau 200, H2L1E3</t>
  </si>
  <si>
    <t>Merinov (CCTT des pêches)</t>
  </si>
  <si>
    <t>96, montée de Sandy-Beach, bureau 2.05</t>
  </si>
  <si>
    <t>G4X2V6</t>
  </si>
  <si>
    <t>www.merinov.ca/</t>
  </si>
  <si>
    <t>-64.469002</t>
  </si>
  <si>
    <t>48.822613999999994</t>
  </si>
  <si>
    <t>Merinov (CCTT des pêches), 96, montée de Sandy-Beach, bureau 2.05, G4X2V6</t>
  </si>
  <si>
    <t>NERGICA</t>
  </si>
  <si>
    <t>70, rue Bolduc</t>
  </si>
  <si>
    <t>G4X1G2</t>
  </si>
  <si>
    <t>www.eolien.qc.ca</t>
  </si>
  <si>
    <t>-64.48658999999999</t>
  </si>
  <si>
    <t>48.834075</t>
  </si>
  <si>
    <t>NERGICA, 70, rue Bolduc, G4X1G2</t>
  </si>
  <si>
    <t>Cen. initia. recher. aide dévelop. dura.</t>
  </si>
  <si>
    <t>Centre d'initiation à la recherche et d'aide au développement durable (CIRADD)</t>
  </si>
  <si>
    <t>776, boulevard Perron</t>
  </si>
  <si>
    <t>Campus de Carleton-sur-Mer</t>
  </si>
  <si>
    <t>www.ciradd.ca</t>
  </si>
  <si>
    <t>Cen. initia. recher. aide dévelop. dura., 776, boulevard Perron, G0C1J0</t>
  </si>
  <si>
    <t>Cégep de Rimouski</t>
  </si>
  <si>
    <t>60, rue de l'Évêché Ouest</t>
  </si>
  <si>
    <t>G5L4H6</t>
  </si>
  <si>
    <t>http://www.cegep-rimouski.qc.ca/</t>
  </si>
  <si>
    <t>-68.52780899999999</t>
  </si>
  <si>
    <t>48.448243999999995</t>
  </si>
  <si>
    <t>Cégep de Rimouski, 60, rue de l'Évêché Ouest, G5L4H6</t>
  </si>
  <si>
    <t>Institut maritime du Québec</t>
  </si>
  <si>
    <t>53, rue Saint-Germain Ouest</t>
  </si>
  <si>
    <t>G5L4B4</t>
  </si>
  <si>
    <t>Établissement d'enseignement</t>
  </si>
  <si>
    <t>http://www.imq.qc.ca/</t>
  </si>
  <si>
    <t>-68.52951</t>
  </si>
  <si>
    <t>48.449752</t>
  </si>
  <si>
    <t>Institut maritime du Québec, 53, rue Saint-Germain Ouest, G5L4B4</t>
  </si>
  <si>
    <t>Centre matapédien études collégiales</t>
  </si>
  <si>
    <t>Centre matapédien d'études collégiales (Cégep de Rimouski)</t>
  </si>
  <si>
    <t>92, rue Desbiens</t>
  </si>
  <si>
    <t>Amqui</t>
  </si>
  <si>
    <t>G5J3P6</t>
  </si>
  <si>
    <t>http://www.centre-matapedien.qc.ca/</t>
  </si>
  <si>
    <t>-67.428984</t>
  </si>
  <si>
    <t>48.467585</t>
  </si>
  <si>
    <t>Centre matapédien études collégiales, 92, rue Desbiens, G5J3P6</t>
  </si>
  <si>
    <t>333, boul. de la Cité-des-Jeunes</t>
  </si>
  <si>
    <t>J8Y6M4</t>
  </si>
  <si>
    <t>http://www.cegepoutaouais.qc.ca/</t>
  </si>
  <si>
    <t>-75.769418</t>
  </si>
  <si>
    <t>45.459246</t>
  </si>
  <si>
    <t>Cégep de l'Outaouais, 333, boul. de la Cité-des-Jeunes, J8Y6M4</t>
  </si>
  <si>
    <t>Collège Héritage</t>
  </si>
  <si>
    <t>325, boul. Cité-des-Jeunes</t>
  </si>
  <si>
    <t>J8Y6T3</t>
  </si>
  <si>
    <t>http://www.cegep-heritage.qc.ca/</t>
  </si>
  <si>
    <t>-75.7656</t>
  </si>
  <si>
    <t>45.455224</t>
  </si>
  <si>
    <t>Collège Héritage, 325, boul. Cité-des-Jeunes, J8Y6T3</t>
  </si>
  <si>
    <t>Campus Félix-Leclerc (Outaouais)</t>
  </si>
  <si>
    <t>Campus Félix-Leclerc</t>
  </si>
  <si>
    <t>820, boulevard de la Gappe</t>
  </si>
  <si>
    <t>J8T7T7</t>
  </si>
  <si>
    <t>http://www.cegepoutaouais.qc.ca</t>
  </si>
  <si>
    <t>-75.68406999999999</t>
  </si>
  <si>
    <t>45.483213</t>
  </si>
  <si>
    <t>Campus Félix-Leclerc (Outaouais), 820, boulevard de la Gappe, J8T7T7</t>
  </si>
  <si>
    <t>Centre d'études collégiales de Maniwaki</t>
  </si>
  <si>
    <t>331, rue du Couvent</t>
  </si>
  <si>
    <t>Maniwaki</t>
  </si>
  <si>
    <t>J9E1H5</t>
  </si>
  <si>
    <t>http://www.cegepoutaouais.ca/</t>
  </si>
  <si>
    <t>-75.970131</t>
  </si>
  <si>
    <t>46.379149999999996</t>
  </si>
  <si>
    <t>Centre d'études collégiales de Maniwaki, 331, rue du Couvent, J9E1H5</t>
  </si>
  <si>
    <t>Cégep de l'Abitibi-Témiscamingue</t>
  </si>
  <si>
    <t>425, boulevard du Collège</t>
  </si>
  <si>
    <t>J9X5E5</t>
  </si>
  <si>
    <t>http://www.cegepat.qc.ca/</t>
  </si>
  <si>
    <t>-79.007426</t>
  </si>
  <si>
    <t>48.228984999999994</t>
  </si>
  <si>
    <t>Cégep de l'Abitibi-Témiscamingue, 425, boulevard du Collège, J9X5E5</t>
  </si>
  <si>
    <t>Cégep Abitibi (Campus d'Amos)</t>
  </si>
  <si>
    <t>Campus d'Amos</t>
  </si>
  <si>
    <t>341, rue Principale Nord</t>
  </si>
  <si>
    <t>J9T2L8</t>
  </si>
  <si>
    <t>http://cegepat.qc.ca</t>
  </si>
  <si>
    <t>-78.11809099999999</t>
  </si>
  <si>
    <t>48.578407999999996</t>
  </si>
  <si>
    <t>Cégep Abitibi (Campus d'Amos), 341, rue Principale Nord, J9T2L8</t>
  </si>
  <si>
    <t>Cégep Abitibi (Campus de Val-d'Or)</t>
  </si>
  <si>
    <t>Campus de Val-d'Or</t>
  </si>
  <si>
    <t>675, 1re Avenue</t>
  </si>
  <si>
    <t>J9P1Y3</t>
  </si>
  <si>
    <t>-77.78533399999999</t>
  </si>
  <si>
    <t>48.099762</t>
  </si>
  <si>
    <t>Cégep Abitibi (Campus de Val-d'Or), 675, 1re Avenue, J9P1Y3</t>
  </si>
  <si>
    <t>Campus de Val-d'Or (Anglophone)</t>
  </si>
  <si>
    <t>Campus de Val-d'Or (Anglophone), 675, 1re Avenue, J9P1Y3</t>
  </si>
  <si>
    <t>Cen. étu.col. Prem. Nations (fran.)</t>
  </si>
  <si>
    <t>Centre d'études collégiales des Premières Nations (francophone)</t>
  </si>
  <si>
    <t>1205, route Marie-Victorin</t>
  </si>
  <si>
    <t>Odanak</t>
  </si>
  <si>
    <t>R</t>
  </si>
  <si>
    <t>J0G1H0</t>
  </si>
  <si>
    <t>http://www.ippn-fnpi.com</t>
  </si>
  <si>
    <t>-72.80179799999999</t>
  </si>
  <si>
    <t>46.080746999999995</t>
  </si>
  <si>
    <t>Cen. étu.col. Prem. Nations (fran.), 1205, route Marie-Victorin, J0G1H0</t>
  </si>
  <si>
    <t>Centre techno. résidus industriels</t>
  </si>
  <si>
    <t>Centre technologique des résidus industriels</t>
  </si>
  <si>
    <t>ctri.qc.ca/</t>
  </si>
  <si>
    <t>Centre techno. résidus industriels, 425, boulevard du Collège, J9X5E5</t>
  </si>
  <si>
    <t>205, rue Mgr-Bourget</t>
  </si>
  <si>
    <t>Lévis</t>
  </si>
  <si>
    <t>G6V6Z9</t>
  </si>
  <si>
    <t>http://www.cll.qc.ca/</t>
  </si>
  <si>
    <t>-71.150865</t>
  </si>
  <si>
    <t>46.817971</t>
  </si>
  <si>
    <t>Cégep de Lévis-Lauzon, 205, rue Mgr-Bourget, G6V6Z9</t>
  </si>
  <si>
    <t>Centre québécois formation aéronautique</t>
  </si>
  <si>
    <t>Centre québécois de formation aéronautique</t>
  </si>
  <si>
    <t>1, rue de l'Aéroport</t>
  </si>
  <si>
    <t>Saint-Honoré</t>
  </si>
  <si>
    <t>G0V1L0</t>
  </si>
  <si>
    <t>http://www.cqfa.ca</t>
  </si>
  <si>
    <t>-71.058086</t>
  </si>
  <si>
    <t>48.526061999999996</t>
  </si>
  <si>
    <t>Centre québécois formation aéronautique, 1, rue de l'Aéroport, G0V1L0</t>
  </si>
  <si>
    <t>Centre études coll. à Chibougamau</t>
  </si>
  <si>
    <t>Centre d'études collégiales à Chibougamau</t>
  </si>
  <si>
    <t>110, rue Obalski</t>
  </si>
  <si>
    <t>Chibougamau</t>
  </si>
  <si>
    <t>G8P2E9</t>
  </si>
  <si>
    <t>http://www.cec-chibougamau.qc.ca/</t>
  </si>
  <si>
    <t>-74.36637</t>
  </si>
  <si>
    <t>49.916551</t>
  </si>
  <si>
    <t>Centre études coll. à Chibougamau, 110, rue Obalski, G8P2E9</t>
  </si>
  <si>
    <t>Centre études coll. en Charlevoix</t>
  </si>
  <si>
    <t>Centre d'études collégiales en Charlevoix</t>
  </si>
  <si>
    <t>855, rue Richelieu (Pointe-au-Pic)</t>
  </si>
  <si>
    <t>G5A2X7</t>
  </si>
  <si>
    <t>http://www.ceccharlevoix.qc.ca</t>
  </si>
  <si>
    <t>-70.143442</t>
  </si>
  <si>
    <t>47.633572</t>
  </si>
  <si>
    <t>Centre études coll. en Charlevoix, 855, rue Richelieu (Pointe-au-Pic), G5A2X7</t>
  </si>
  <si>
    <t>Agrinova</t>
  </si>
  <si>
    <t>640, rue Côté Ouest</t>
  </si>
  <si>
    <t>G8B7S8</t>
  </si>
  <si>
    <t>http://www.agrinova.qc.ca</t>
  </si>
  <si>
    <t>-71.653756</t>
  </si>
  <si>
    <t>48.546437999999995</t>
  </si>
  <si>
    <t>Agrinova, 640, rue Côté Ouest, G8B7S8</t>
  </si>
  <si>
    <t>Centre Saint-Félicien (anglophone)</t>
  </si>
  <si>
    <t>Centre de Saint-Félicien (anglophone)</t>
  </si>
  <si>
    <t>1105, boulevard Hamel</t>
  </si>
  <si>
    <t>C.P. 7300</t>
  </si>
  <si>
    <t>G8K2R8</t>
  </si>
  <si>
    <t>http://www.cstfelicien.qc.ca</t>
  </si>
  <si>
    <t>-72.45868999999999</t>
  </si>
  <si>
    <t>48.649840999999995</t>
  </si>
  <si>
    <t>Centre Saint-Félicien (anglophone), 1105, boulevard Hamel, G8K2R8</t>
  </si>
  <si>
    <t>Centre d'études de Forestville</t>
  </si>
  <si>
    <t>Centre d'études collégiales de Forestville</t>
  </si>
  <si>
    <t>16, 5e Avenue</t>
  </si>
  <si>
    <t>Forestville</t>
  </si>
  <si>
    <t>G0T1E0</t>
  </si>
  <si>
    <t>-69.078879</t>
  </si>
  <si>
    <t>48.741586</t>
  </si>
  <si>
    <t>Centre d'études de Forestville, 16, 5e Avenue, G0T1E0</t>
  </si>
  <si>
    <t>Centre de géomatique du Québec inc.</t>
  </si>
  <si>
    <t>534, rue Jacques-Cartier Est</t>
  </si>
  <si>
    <t>G7H1Z6</t>
  </si>
  <si>
    <t>http://www.cgq.qc.ca</t>
  </si>
  <si>
    <t>-71.05240599999999</t>
  </si>
  <si>
    <t>48.423148</t>
  </si>
  <si>
    <t>Centre de géomatique du Québec inc., 534, rue Jacques-Cartier Est, G7H1Z6</t>
  </si>
  <si>
    <t>Centre de production automatisée</t>
  </si>
  <si>
    <t>Centre de production automatisée (CPA)</t>
  </si>
  <si>
    <t>3780, rue Panet</t>
  </si>
  <si>
    <t>G7X0E5</t>
  </si>
  <si>
    <t>http://cpa.cjonquiere.qc.ca/</t>
  </si>
  <si>
    <t>-71.24506699999999</t>
  </si>
  <si>
    <t>48.403819</t>
  </si>
  <si>
    <t>Centre de production automatisée, 3780, rue Panet, G7X0E5</t>
  </si>
  <si>
    <t>ÉCOBES Recherche et transfert</t>
  </si>
  <si>
    <t>3791, rue de la Fabrique, 6e étage</t>
  </si>
  <si>
    <t>Pavillon Manicouagan (Cégep Jonquière)</t>
  </si>
  <si>
    <t>G7X7W2</t>
  </si>
  <si>
    <t>http://cegepjonquiere.ca/ecobes/</t>
  </si>
  <si>
    <t>-71.245221</t>
  </si>
  <si>
    <t>48.404866</t>
  </si>
  <si>
    <t>ÉCOBES Recherche et transfert, 3791, rue de la Fabrique, 6e étage, G7X7W2</t>
  </si>
  <si>
    <t>Collège Dawson</t>
  </si>
  <si>
    <t>3040, rue Sherbrooke Ouest</t>
  </si>
  <si>
    <t>H3Z1A4</t>
  </si>
  <si>
    <t>http://www.dawsoncollege.qc.ca/</t>
  </si>
  <si>
    <t>-73.587394</t>
  </si>
  <si>
    <t>45.49035</t>
  </si>
  <si>
    <t>Collège Dawson, 3040, rue Sherbrooke Ouest, H3Z1A4</t>
  </si>
  <si>
    <t>Service de trans. de produits forestiers</t>
  </si>
  <si>
    <t>Corporation du service de recherche et d'expertise en transformation des produits forestiers de l'Est-du-Québec</t>
  </si>
  <si>
    <t>25, rue Armand-Sinclair</t>
  </si>
  <si>
    <t>Porte 5</t>
  </si>
  <si>
    <t>G5J1K3</t>
  </si>
  <si>
    <t>www.serex.qc.ca</t>
  </si>
  <si>
    <t>-67.436433</t>
  </si>
  <si>
    <t>48.470431</t>
  </si>
  <si>
    <t>Service de trans. de produits forestiers, 25, rue Armand-Sinclair, G5J1K3</t>
  </si>
  <si>
    <t>Innovation maritime</t>
  </si>
  <si>
    <t>http://www.innovationmaritime.ca</t>
  </si>
  <si>
    <t>Innovation maritime, 53, rue Saint-Germain Ouest, G5L4B4</t>
  </si>
  <si>
    <t>Cégep Limoilou</t>
  </si>
  <si>
    <t>1300, 8e Avenue</t>
  </si>
  <si>
    <t>G1J5L5</t>
  </si>
  <si>
    <t>http://www.cegeplimoilou.ca</t>
  </si>
  <si>
    <t>-71.22730299999999</t>
  </si>
  <si>
    <t>46.829949</t>
  </si>
  <si>
    <t>Cégep Limoilou, 1300, 8e Avenue, G1J5L5</t>
  </si>
  <si>
    <t>Cégep Limoilou (Campus Charlesbourg)</t>
  </si>
  <si>
    <t>Cégep Limoilou, campus de Charlesbourg</t>
  </si>
  <si>
    <t>7600, 3e Avenue Est</t>
  </si>
  <si>
    <t>G1H7L4</t>
  </si>
  <si>
    <t>-71.26066</t>
  </si>
  <si>
    <t>46.861672999999996</t>
  </si>
  <si>
    <t>Cégep Limoilou (Campus Charlesbourg), 7600, 3e Avenue Est, G1H7L4</t>
  </si>
  <si>
    <t>Cégep de Sainte-Foy</t>
  </si>
  <si>
    <t>2410, chemin Sainte-Foy</t>
  </si>
  <si>
    <t>G1V1T3</t>
  </si>
  <si>
    <t>http://www.cegep-ste-foy.qc.ca/</t>
  </si>
  <si>
    <t>-71.286551</t>
  </si>
  <si>
    <t>46.786243</t>
  </si>
  <si>
    <t>Cégep de Sainte-Foy, 2410, chemin Sainte-Foy, G1V1T3</t>
  </si>
  <si>
    <t>Centre en foresterie de Ste-Foy inc.</t>
  </si>
  <si>
    <t>Centre d'enseignement et de recherche en foresterie de Ste-Foy  inc.</t>
  </si>
  <si>
    <t>2440 chemin Sainte-Foy</t>
  </si>
  <si>
    <t>G1V1T2</t>
  </si>
  <si>
    <t>http://www.cerfo.qc.ca/</t>
  </si>
  <si>
    <t>-71.28542</t>
  </si>
  <si>
    <t>46.785081</t>
  </si>
  <si>
    <t>Centre en foresterie de Ste-Foy inc., 2440 chemin Sainte-Foy, G1V1T2</t>
  </si>
  <si>
    <t>Centre imag. numérique-médias interact.</t>
  </si>
  <si>
    <t>Centre en imagerie numérique et médias interactifs (CIMMI)</t>
  </si>
  <si>
    <t>2440, chemin Sainte-Foy</t>
  </si>
  <si>
    <t>http://www.cimmi.qc.ca</t>
  </si>
  <si>
    <t>Centre imag. numérique-médias interact., 2440, chemin Sainte-Foy, G1V1T2</t>
  </si>
  <si>
    <t>475, rue du Cégep</t>
  </si>
  <si>
    <t>J1E4K1</t>
  </si>
  <si>
    <t>http://cegepsherbrooke.qc.ca/</t>
  </si>
  <si>
    <t>-71.88624899999999</t>
  </si>
  <si>
    <t>45.411134</t>
  </si>
  <si>
    <t>Cégep de Sherbrooke, 475, rue du Cégep, J1E4K1</t>
  </si>
  <si>
    <t>235, rue Saint-Jacques</t>
  </si>
  <si>
    <t>J2G3N1</t>
  </si>
  <si>
    <t>http://www.cegepgranby.qc.ca</t>
  </si>
  <si>
    <t>-72.730172</t>
  </si>
  <si>
    <t>45.399336999999996</t>
  </si>
  <si>
    <t>Cégep de Granby, 235, rue Saint-Jacques, J2G3N1</t>
  </si>
  <si>
    <t>Site d'enseignement d'Asbestos</t>
  </si>
  <si>
    <t>360, boulevard Saint-Luc</t>
  </si>
  <si>
    <t>Asbestos</t>
  </si>
  <si>
    <t>J1T2W5</t>
  </si>
  <si>
    <t>www.cegepsherbrooke.qc.ca</t>
  </si>
  <si>
    <t>-71.937666</t>
  </si>
  <si>
    <t>45.77872</t>
  </si>
  <si>
    <t>Site d'enseignement d'Asbestos, 360, boulevard Saint-Luc, J1T2W5</t>
  </si>
  <si>
    <t>Centre robot. et vision industrielles</t>
  </si>
  <si>
    <t>Centre de robotique et de vision industrielles inc.</t>
  </si>
  <si>
    <t>205, rue Mgr Bourget</t>
  </si>
  <si>
    <t>http://www.crvi.ca</t>
  </si>
  <si>
    <t>Centre robot. et vision industrielles, 205, rue Mgr Bourget, G6V6Z9</t>
  </si>
  <si>
    <t>TransBIOTech Centre rech. trans. biote.</t>
  </si>
  <si>
    <t>TransBIOTech Centre de recherche et de transfert en biotechnologie</t>
  </si>
  <si>
    <t>201, rue Mgr Bourget</t>
  </si>
  <si>
    <t>G6V6Z3</t>
  </si>
  <si>
    <t>http://www.tbt.qc.ca/</t>
  </si>
  <si>
    <t>-71.15194</t>
  </si>
  <si>
    <t>46.816993</t>
  </si>
  <si>
    <t>TransBIOTech Centre rech. trans. biote., 201, rue Mgr Bourget, G6V6Z3</t>
  </si>
  <si>
    <t>Cégep de Rivière-du-Loup</t>
  </si>
  <si>
    <t>80, rue Frontenac</t>
  </si>
  <si>
    <t>G5R1R1</t>
  </si>
  <si>
    <t>http://www.cegeprdl.ca/</t>
  </si>
  <si>
    <t>-69.537775</t>
  </si>
  <si>
    <t>47.827161</t>
  </si>
  <si>
    <t>Cégep de Rivière-du-Loup, 80, rue Frontenac, G5R1R1</t>
  </si>
  <si>
    <t>CEC Témiscouata - Rivière-du-Loup</t>
  </si>
  <si>
    <t>Centre d'études collégiales du Témiscouata (Rivière-du-Loup)</t>
  </si>
  <si>
    <t>71 A, rue Pelletier</t>
  </si>
  <si>
    <t>Témiscouata-sur-le-Lac</t>
  </si>
  <si>
    <t>G0L1E0</t>
  </si>
  <si>
    <t>www.cegeprdl.ca</t>
  </si>
  <si>
    <t>-68.883327</t>
  </si>
  <si>
    <t>47.677246</t>
  </si>
  <si>
    <t>CEC Témiscouata - Rivière-du-Loup, 71 A, rue Pelletier, G0L1E0</t>
  </si>
  <si>
    <t>140, 4e Avenue</t>
  </si>
  <si>
    <t>http://www.cegeplapocatiere.qc.ca</t>
  </si>
  <si>
    <t>-70.040945</t>
  </si>
  <si>
    <t>47.367802</t>
  </si>
  <si>
    <t>Cégep de La Pocatière, 140, 4e Avenue, G0R1Z0</t>
  </si>
  <si>
    <t>Centre d'études coll. de Montmagny</t>
  </si>
  <si>
    <t>Centre d'études collégiales de Montmagny</t>
  </si>
  <si>
    <t>115, boulevard Taché est</t>
  </si>
  <si>
    <t>Montmagny</t>
  </si>
  <si>
    <t>G5V4J8</t>
  </si>
  <si>
    <t>http://www.cec.montmagny.qc.ca</t>
  </si>
  <si>
    <t>-70.558919</t>
  </si>
  <si>
    <t>46.983397</t>
  </si>
  <si>
    <t>Centre d'études coll. de Montmagny, 115, boulevard Taché est, G5V4J8</t>
  </si>
  <si>
    <t>CEC Témiscouata - La Pocatière</t>
  </si>
  <si>
    <t>Centre d'études collégiales du Témiscouata (La Pocatière)</t>
  </si>
  <si>
    <t>www.cegeplapocatiere.qc.ca</t>
  </si>
  <si>
    <t>CEC Témiscouata - La Pocatière, 71 A, rue Pelletier, G0L1E0</t>
  </si>
  <si>
    <t>Solutions Novika</t>
  </si>
  <si>
    <t>129, rue du Parc-de-l'innovation</t>
  </si>
  <si>
    <t>www.novika.ca</t>
  </si>
  <si>
    <t>-70.06566099999999</t>
  </si>
  <si>
    <t>47.357327999999995</t>
  </si>
  <si>
    <t>Solutions Novika, 129, rue du Parc-de-l'innovation, G0R1Z0</t>
  </si>
  <si>
    <t>CCTT en optique-photonique</t>
  </si>
  <si>
    <t>Centre collégial de transfert technologique en optique-photonique OPTECH</t>
  </si>
  <si>
    <t>http://www.cctt-optech.ca</t>
  </si>
  <si>
    <t>CCTT en optique-photonique, 129, rue du Parc-de-l'innovation, G0R1Z0</t>
  </si>
  <si>
    <t>Biopterre - CDB</t>
  </si>
  <si>
    <t>Biopterre - Centre de développement des bioproduits</t>
  </si>
  <si>
    <t>1642, rue de la Ferme</t>
  </si>
  <si>
    <t>Sainte-Anne-de-la-Pocatière</t>
  </si>
  <si>
    <t>P</t>
  </si>
  <si>
    <t>www.biopterre.com</t>
  </si>
  <si>
    <t>-70.028658</t>
  </si>
  <si>
    <t>47.353938</t>
  </si>
  <si>
    <t>Biopterre - CDB, 1642, rue de la Ferme, G0R1Z0</t>
  </si>
  <si>
    <t>Cen. étu. col. Prem. Nations  (an.)</t>
  </si>
  <si>
    <t>Centre d'études collégiales des Premières Nations (anglophone)</t>
  </si>
  <si>
    <t>Cen. étu. col. Prem. Nations  (an.), 1205, route Marie-Victorin, J0G1H0</t>
  </si>
  <si>
    <t>Vanier College</t>
  </si>
  <si>
    <t>821, avenue Sainte-Croix</t>
  </si>
  <si>
    <t>H4L3X9</t>
  </si>
  <si>
    <t>http://www.vaniercollege.qc.ca/</t>
  </si>
  <si>
    <t>-73.674504</t>
  </si>
  <si>
    <t>45.514789</t>
  </si>
  <si>
    <t>Vanier College, 821, avenue Sainte-Croix, H4L3X9</t>
  </si>
  <si>
    <t>21275, rue Lakeshore</t>
  </si>
  <si>
    <t>H9X3L9</t>
  </si>
  <si>
    <t>http://www.johnabbott.qc.ca/</t>
  </si>
  <si>
    <t>-73.941788</t>
  </si>
  <si>
    <t>45.40641</t>
  </si>
  <si>
    <t>Cégep John Abbott, 21275, rue Lakeshore, H9X3L9</t>
  </si>
  <si>
    <t>Champlain Regional College</t>
  </si>
  <si>
    <t>1301, boul. Portland</t>
  </si>
  <si>
    <t>J1J1S2</t>
  </si>
  <si>
    <t>Entité juridique</t>
  </si>
  <si>
    <t>http://www.champlaincollege.qc.ca/</t>
  </si>
  <si>
    <t>-71.90884</t>
  </si>
  <si>
    <t>45.403940999999996</t>
  </si>
  <si>
    <t>Champlain Regional College, 1301, boul. Portland, J1J1S2</t>
  </si>
  <si>
    <t>Champlain Reg. College - Lennoxville</t>
  </si>
  <si>
    <t>Champlain Regional College - Campus Lennoxville</t>
  </si>
  <si>
    <t>2580, rue Collège</t>
  </si>
  <si>
    <t>J1M2K3</t>
  </si>
  <si>
    <t>Campus collégial</t>
  </si>
  <si>
    <t>http://www.crc-lennox.qc.ca/</t>
  </si>
  <si>
    <t>-71.845029</t>
  </si>
  <si>
    <t>45.366136</t>
  </si>
  <si>
    <t>Champlain Reg. College - Lennoxville, 2580, rue Collège, J1M2K3</t>
  </si>
  <si>
    <t>Champlain Reg. College - St-Lawrence</t>
  </si>
  <si>
    <t>Champlain Regional College - Campus Saint-Lawrence</t>
  </si>
  <si>
    <t>790, avenue Nérée-Tremblay</t>
  </si>
  <si>
    <t>G1V4K2</t>
  </si>
  <si>
    <t>http://www.slc.qc.ca/</t>
  </si>
  <si>
    <t>-71.28244099999999</t>
  </si>
  <si>
    <t>46.788205999999995</t>
  </si>
  <si>
    <t>Champlain Reg. College - St-Lawrence, 790, avenue Nérée-Tremblay, G1V4K2</t>
  </si>
  <si>
    <t>Champlain Reg. College - St-Lambert</t>
  </si>
  <si>
    <t>Champlain Regional College - Campus Saint-Lambert-Longueuil</t>
  </si>
  <si>
    <t>900, Riverside Drive</t>
  </si>
  <si>
    <t>Saint-Lambert</t>
  </si>
  <si>
    <t>J4P3P2</t>
  </si>
  <si>
    <t>http://www.champlainonline.com</t>
  </si>
  <si>
    <t>-73.520389</t>
  </si>
  <si>
    <t>45.516352</t>
  </si>
  <si>
    <t>Champlain Reg. College - St-Lambert, 900, Riverside Drive, J4P3P2</t>
  </si>
  <si>
    <t>Cégep Beauce-Appalaches</t>
  </si>
  <si>
    <t>1055, 116e Rue Est</t>
  </si>
  <si>
    <t>Saint-Georges</t>
  </si>
  <si>
    <t>G5Y3G1</t>
  </si>
  <si>
    <t>http://www.cegepba.qc.ca</t>
  </si>
  <si>
    <t>-70.66938999999999</t>
  </si>
  <si>
    <t>46.126489</t>
  </si>
  <si>
    <t>Cégep Beauce-Appalaches, 1055, 116e Rue Est, G5Y3G1</t>
  </si>
  <si>
    <t>Centre d'études de Lac-Mégantic</t>
  </si>
  <si>
    <t>Centre d'études collégiales de Lac-Mégantic</t>
  </si>
  <si>
    <t>3800, rue Cousineau</t>
  </si>
  <si>
    <t>Lac-Mégantic</t>
  </si>
  <si>
    <t>G6B2A3</t>
  </si>
  <si>
    <t>www.cec.lacmegantic.qc.ca</t>
  </si>
  <si>
    <t>-70.8863</t>
  </si>
  <si>
    <t>45.580701999999995</t>
  </si>
  <si>
    <t>Centre d'études de Lac-Mégantic, 3800, rue Cousineau, G6B2A3</t>
  </si>
  <si>
    <t>Centre d'études collégiales de Ste-Marie</t>
  </si>
  <si>
    <t>Centre d'études collégiales de Sainte-Marie</t>
  </si>
  <si>
    <t>420, avenue de la Cité</t>
  </si>
  <si>
    <t>Sainte-Marie</t>
  </si>
  <si>
    <t>G6E3V1</t>
  </si>
  <si>
    <t>http://www.cegepba.qc.ca/programmes-detudes/centre</t>
  </si>
  <si>
    <t>-71.03269399999999</t>
  </si>
  <si>
    <t>46.452814</t>
  </si>
  <si>
    <t>Centre d'études collégiales de Ste-Marie, 420, avenue de la Cité, G6E3V1</t>
  </si>
  <si>
    <t>Productique Québec inc.</t>
  </si>
  <si>
    <t>720, rue Longpré</t>
  </si>
  <si>
    <t>J1G4L3</t>
  </si>
  <si>
    <t>http://www.productique.quebec</t>
  </si>
  <si>
    <t>-71.859039</t>
  </si>
  <si>
    <t>45.397303</t>
  </si>
  <si>
    <t>Productique Québec inc., 720, rue Longpré, J1G4L3</t>
  </si>
  <si>
    <t>Cégep de Trois-Rivières</t>
  </si>
  <si>
    <t>3500, rue De Courval</t>
  </si>
  <si>
    <t>C. P. 97</t>
  </si>
  <si>
    <t>G9A5E6</t>
  </si>
  <si>
    <t>http://www.cegeptr.qc.ca/</t>
  </si>
  <si>
    <t>-72.572851</t>
  </si>
  <si>
    <t>46.355241</t>
  </si>
  <si>
    <t>Cégep de Trois-Rivières, 3500, rue De Courval, G9A5E6</t>
  </si>
  <si>
    <t>Innofibre</t>
  </si>
  <si>
    <t>Innofibre - Centre d'innovation des produits cellulosiques</t>
  </si>
  <si>
    <t>3351, boulevard des Forges</t>
  </si>
  <si>
    <t>Case postale 500</t>
  </si>
  <si>
    <t>G9A5H7</t>
  </si>
  <si>
    <t>http://www.cspp.qc.ca/</t>
  </si>
  <si>
    <t>-72.57777999999999</t>
  </si>
  <si>
    <t>46.348037999999995</t>
  </si>
  <si>
    <t>Innofibre, 3351, boulevard des Forges, G9A5H7</t>
  </si>
  <si>
    <t>Centre de métallurgie du Québec</t>
  </si>
  <si>
    <t>3095, rue Westinghouse</t>
  </si>
  <si>
    <t>Parc industriel des Hautes Forges</t>
  </si>
  <si>
    <t>G9A5E1</t>
  </si>
  <si>
    <t>http://www.cmqtr.qc.ca</t>
  </si>
  <si>
    <t>-72.654718</t>
  </si>
  <si>
    <t>46.371846</t>
  </si>
  <si>
    <t>Centre de métallurgie du Québec, 3095, rue Westinghouse, G9A5E1</t>
  </si>
  <si>
    <t>CCTT en télécommunications</t>
  </si>
  <si>
    <t>Centre collégial de transfert de technologie en télécommunications</t>
  </si>
  <si>
    <t>1300, Place du Technoparc, 2e étage</t>
  </si>
  <si>
    <t>G9A0A9</t>
  </si>
  <si>
    <t>www.c2t3.qc.ca</t>
  </si>
  <si>
    <t>-72.53910499999999</t>
  </si>
  <si>
    <t>46.352897</t>
  </si>
  <si>
    <t>CCTT en télécommunications, 1300, Place du Technoparc, 2e étage, G9A0A9</t>
  </si>
  <si>
    <t>Collège Shawinigan</t>
  </si>
  <si>
    <t>2263, avenue du Collège</t>
  </si>
  <si>
    <t>G9N6V8</t>
  </si>
  <si>
    <t>http://www.collegeshawinigan.ca</t>
  </si>
  <si>
    <t>-72.752777</t>
  </si>
  <si>
    <t>46.563624</t>
  </si>
  <si>
    <t>Collège Shawinigan, 2263, avenue du Collège, G9N6V8</t>
  </si>
  <si>
    <t>Centre d'études de La Tuque</t>
  </si>
  <si>
    <t>Centre d'études collégiales de La Tuque</t>
  </si>
  <si>
    <t>796, rue Réal</t>
  </si>
  <si>
    <t>La Tuque</t>
  </si>
  <si>
    <t>G9X2S7</t>
  </si>
  <si>
    <t>www.collegeshawinigan.ca</t>
  </si>
  <si>
    <t>-72.77982999999999</t>
  </si>
  <si>
    <t>47.431577999999995</t>
  </si>
  <si>
    <t>Centre d'études de La Tuque, 796, rue Réal, G9X2S7</t>
  </si>
  <si>
    <t>Centre en électrochimie et tech. envi.</t>
  </si>
  <si>
    <t>Centre national en électrochimie et en technologies environnementales inc.</t>
  </si>
  <si>
    <t>5230, boulevard Royal</t>
  </si>
  <si>
    <t>G9N4R6</t>
  </si>
  <si>
    <t>http://www.cnete.qc.ca/</t>
  </si>
  <si>
    <t>-72.72489399999999</t>
  </si>
  <si>
    <t>46.568782999999996</t>
  </si>
  <si>
    <t>Centre en électrochimie et tech. envi., 5230, boulevard Royal, G9N4R6</t>
  </si>
  <si>
    <t>Cégep de Drummondville</t>
  </si>
  <si>
    <t>960, rue Saint-Georges</t>
  </si>
  <si>
    <t>J2C6A2</t>
  </si>
  <si>
    <t>http://www.cegepdrummond.ca</t>
  </si>
  <si>
    <t>-72.505978</t>
  </si>
  <si>
    <t>45.873670999999995</t>
  </si>
  <si>
    <t>Cégep de Drummondville, 960, rue Saint-Georges, J2C6A2</t>
  </si>
  <si>
    <t>Cégep de Sorel-Tracy</t>
  </si>
  <si>
    <t>3000, boulevard de Tracy</t>
  </si>
  <si>
    <t>J3R5B9</t>
  </si>
  <si>
    <t>http://www.cegepst.qc.ca/</t>
  </si>
  <si>
    <t>-73.14884099999999</t>
  </si>
  <si>
    <t>46.014691</t>
  </si>
  <si>
    <t>Cégep de Sorel-Tracy, 3000, boulevard de Tracy, J3R5B9</t>
  </si>
  <si>
    <t>Cégep de Thetford</t>
  </si>
  <si>
    <t>671, boulevard Frontenac Ouest</t>
  </si>
  <si>
    <t>G6G1N1</t>
  </si>
  <si>
    <t>http://www.cegepthetford.ca</t>
  </si>
  <si>
    <t>-71.324362</t>
  </si>
  <si>
    <t>46.098445</t>
  </si>
  <si>
    <t>Cégep de Thetford, 671, boulevard Frontenac Ouest, G6G1N1</t>
  </si>
  <si>
    <t>Campus collégial de Lotbinière</t>
  </si>
  <si>
    <t>1080, avenue Bergeron</t>
  </si>
  <si>
    <t>Saint-Agapit</t>
  </si>
  <si>
    <t>G0S1Z0</t>
  </si>
  <si>
    <t>-71.436379</t>
  </si>
  <si>
    <t>46.563604999999995</t>
  </si>
  <si>
    <t>Campus collégial de Lotbinière, 1080, avenue Bergeron, G0S1Z0</t>
  </si>
  <si>
    <t>Centre tech. minérale et de plasturgie</t>
  </si>
  <si>
    <t>Centre de technologie minérale et de plasturgie inc.</t>
  </si>
  <si>
    <t>http://www.ctmp.ca</t>
  </si>
  <si>
    <t>Centre tech. minérale et de plasturgie, 671, boulevard Frontenac Ouest, G6G1N1</t>
  </si>
  <si>
    <t>Oleotek inc.</t>
  </si>
  <si>
    <t>835, rue Mooney Ouest</t>
  </si>
  <si>
    <t>G6G0A5</t>
  </si>
  <si>
    <t>www.oleotek.org</t>
  </si>
  <si>
    <t>-71.29759299999999</t>
  </si>
  <si>
    <t>46.072668</t>
  </si>
  <si>
    <t>Oleotek inc., 835, rue Mooney Ouest, G6G0A5</t>
  </si>
  <si>
    <t>Cégep de Victoriaville</t>
  </si>
  <si>
    <t>475, rue Notre-Dame Est</t>
  </si>
  <si>
    <t>G6P4B3</t>
  </si>
  <si>
    <t>http://www.cegepvicto.ca/</t>
  </si>
  <si>
    <t>-71.943248</t>
  </si>
  <si>
    <t>46.059158</t>
  </si>
  <si>
    <t>Cégep de Victoriaville, 475, rue Notre-Dame Est, G6P4B3</t>
  </si>
  <si>
    <t>École nat. meuble ébénisterie (Vic.)</t>
  </si>
  <si>
    <t>École nationale du meuble et de l'ébénisterie</t>
  </si>
  <si>
    <t>765, rue Notre-Dame Est</t>
  </si>
  <si>
    <t>G6P4B2</t>
  </si>
  <si>
    <t>http://www.cegepvicto.ca</t>
  </si>
  <si>
    <t>-71.93995</t>
  </si>
  <si>
    <t>46.064478</t>
  </si>
  <si>
    <t>École nat. meuble ébénisterie (Vic.), 765, rue Notre-Dame Est, G6P4B2</t>
  </si>
  <si>
    <t>École québ. meuble bois ouvré (Mtl)</t>
  </si>
  <si>
    <t>École québécoise du meuble et du bois ouvré (section Montréal)</t>
  </si>
  <si>
    <t>5445, rue De Lorimier</t>
  </si>
  <si>
    <t>H2H2S5</t>
  </si>
  <si>
    <t>http://montreal.ecolenationaledumeuble.ca</t>
  </si>
  <si>
    <t>-73.58254699999999</t>
  </si>
  <si>
    <t>45.540279</t>
  </si>
  <si>
    <t>École québ. meuble bois ouvré (Mtl), 5445, rue De Lorimier, H2H2S5</t>
  </si>
  <si>
    <t>INOVEM</t>
  </si>
  <si>
    <t>http://www.inovem.ca/</t>
  </si>
  <si>
    <t>INOVEM, 765, rue Notre-Dame Est, G6P4B2</t>
  </si>
  <si>
    <t>Centre inno. sociale agriculture</t>
  </si>
  <si>
    <t>Centre d'innovation sociale en agriculture</t>
  </si>
  <si>
    <t>www.cisainnovation.com</t>
  </si>
  <si>
    <t>Centre inno. sociale agriculture, 475, rue Notre-Dame Est, G6P4B3</t>
  </si>
  <si>
    <t>Centre expertise trans.agricul.bio proxi</t>
  </si>
  <si>
    <t>Centre d'expertise et de transfert en agriculture biologique et de proximité (CETAB+)</t>
  </si>
  <si>
    <t>454, boulevard Jutras Est</t>
  </si>
  <si>
    <t>www.cetab.org</t>
  </si>
  <si>
    <t>-71.94099299999999</t>
  </si>
  <si>
    <t>46.060269999999996</t>
  </si>
  <si>
    <t>Centre expertise trans.agricul.bio proxi, 454, boulevard Jutras Est, G6P4B3</t>
  </si>
  <si>
    <t>MÉCANIUM inc.</t>
  </si>
  <si>
    <t>11700, 25e Avenue Est</t>
  </si>
  <si>
    <t>G5Y8B8</t>
  </si>
  <si>
    <t>www.sitte.qc.ca</t>
  </si>
  <si>
    <t>-70.664363</t>
  </si>
  <si>
    <t>46.130126999999995</t>
  </si>
  <si>
    <t>MÉCANIUM inc., 11700, 25e Avenue Est, G5Y8B8</t>
  </si>
  <si>
    <t>Cégep Marie-Victorin</t>
  </si>
  <si>
    <t>7000, rue Marie-Victorin</t>
  </si>
  <si>
    <t>H1G2J6</t>
  </si>
  <si>
    <t>http://www.collegemv.qc.ca</t>
  </si>
  <si>
    <t>-73.60552899999999</t>
  </si>
  <si>
    <t>45.618066</t>
  </si>
  <si>
    <t>Cégep Marie-Victorin, 7000, rue Marie-Victorin, H1G2J6</t>
  </si>
  <si>
    <t>Marie-Victorin (sect. anglophone) Cégep</t>
  </si>
  <si>
    <t>Cégep Marie-Victorin (section anglophone)</t>
  </si>
  <si>
    <t>http://www.collegemc.qc.ca</t>
  </si>
  <si>
    <t>Marie-Victorin (sect. anglophone) Cégep, 7000, rue Marie-Victorin, H1G2J6</t>
  </si>
  <si>
    <t>Vestechpro, Cen. recher. inno. habille.</t>
  </si>
  <si>
    <t>VESTECHPRO Centre de recherche et d'innovation en habillement</t>
  </si>
  <si>
    <t>Local S-007</t>
  </si>
  <si>
    <t>http://www.vestechpro.com</t>
  </si>
  <si>
    <t>Vestechpro, Cen. recher. inno. habille., 7000, rue Marie-Victorin, H1G2J6</t>
  </si>
  <si>
    <t>Cégep Gérald-Godin</t>
  </si>
  <si>
    <t>15615, boul. Gouin Ouest</t>
  </si>
  <si>
    <t>H9H5K8</t>
  </si>
  <si>
    <t>http://www.cgodin.qc.ca</t>
  </si>
  <si>
    <t>-73.868988</t>
  </si>
  <si>
    <t>45.483381</t>
  </si>
  <si>
    <t>Cégep Gérald-Godin, 15615, boul. Gouin Ouest, H9H5K8</t>
  </si>
  <si>
    <t>Cégep régional de Lanaudière</t>
  </si>
  <si>
    <t>781, rue Notre-Dame</t>
  </si>
  <si>
    <t>Repentigny</t>
  </si>
  <si>
    <t>J5Y1B4</t>
  </si>
  <si>
    <t>Collège régional</t>
  </si>
  <si>
    <t>http://www.cegep-lanaudiere.qc.ca</t>
  </si>
  <si>
    <t>-73.426006</t>
  </si>
  <si>
    <t>45.75983</t>
  </si>
  <si>
    <t>Cégep régional de Lanaudière, 781, rue Notre-Dame, J5Y1B4</t>
  </si>
  <si>
    <t>Cégep rég. Lanaudière à L'Assomption</t>
  </si>
  <si>
    <t>Cégep régional de Lanaudière à L'Assomption</t>
  </si>
  <si>
    <t>180, rue Dorval</t>
  </si>
  <si>
    <t>L'Assomption</t>
  </si>
  <si>
    <t>J5W6C1</t>
  </si>
  <si>
    <t>Collège constituant</t>
  </si>
  <si>
    <t>-73.420818</t>
  </si>
  <si>
    <t>45.828706</t>
  </si>
  <si>
    <t>Cégep rég. Lanaudière à L'Assomption, 180, rue Dorval, J5W6C1</t>
  </si>
  <si>
    <t>Cégep rég. Lanaudière à Terrebonne</t>
  </si>
  <si>
    <t>Cégep régional de Lanaudière à Terrebonne</t>
  </si>
  <si>
    <t>2505, boulevard des Entreprises</t>
  </si>
  <si>
    <t>J6X5S5</t>
  </si>
  <si>
    <t>-73.705615</t>
  </si>
  <si>
    <t>45.720681</t>
  </si>
  <si>
    <t>Cégep rég. Lanaudière à Terrebonne, 2505, boulevard des Entreprises, J6X5S5</t>
  </si>
  <si>
    <t>INÉDI</t>
  </si>
  <si>
    <t>www.inedi.ca</t>
  </si>
  <si>
    <t>INÉDI, 2505, boulevard des Entreprises, J6X5S5</t>
  </si>
  <si>
    <t>Cégep de St-Hyacinthe</t>
  </si>
  <si>
    <t>3000, avenue Boullé</t>
  </si>
  <si>
    <t>J2S1H9</t>
  </si>
  <si>
    <t>http://www.cegepsth.qc.ca/</t>
  </si>
  <si>
    <t>-72.974946</t>
  </si>
  <si>
    <t>45.617512999999995</t>
  </si>
  <si>
    <t>Cégep de St-Hyacinthe, 3000, avenue Boullé, J2S1H9</t>
  </si>
  <si>
    <t>Cintech agroalimentaire</t>
  </si>
  <si>
    <t>3224, rue Sicotte</t>
  </si>
  <si>
    <t>J2S2M2</t>
  </si>
  <si>
    <t>http://www.cintech.ca/</t>
  </si>
  <si>
    <t>Cintech agroalimentaire, 3224, rue Sicotte, J2S2M2</t>
  </si>
  <si>
    <t>Groupe CTT inc.</t>
  </si>
  <si>
    <t>http://www.gcttg.com</t>
  </si>
  <si>
    <t>Groupe CTT inc., 3000, avenue Boullé, J2S1H9</t>
  </si>
  <si>
    <t>CCTT en écologie industrielle</t>
  </si>
  <si>
    <t>Centre de transfert technologique en écologie industrielle, centre J-E. Simard</t>
  </si>
  <si>
    <t>3005, boul. de Tracy</t>
  </si>
  <si>
    <t>J3R1C2</t>
  </si>
  <si>
    <t>www.cttei.qc.ca</t>
  </si>
  <si>
    <t>-73.15035499999999</t>
  </si>
  <si>
    <t>46.016231999999995</t>
  </si>
  <si>
    <t>CCTT en écologie industrielle, 3005, boul. de Tracy, J3R1C2</t>
  </si>
  <si>
    <t>Cégep Saint-Jean-sur-Richelieu</t>
  </si>
  <si>
    <t>30, boul. du Séminaire Nord</t>
  </si>
  <si>
    <t>J3B5J4</t>
  </si>
  <si>
    <t>http://www.cstjean.qc.ca/</t>
  </si>
  <si>
    <t>-73.269883</t>
  </si>
  <si>
    <t>45.297644999999996</t>
  </si>
  <si>
    <t>Cégep Saint-Jean-sur-Richelieu, 30, boul. du Séminaire Nord, J3B5J4</t>
  </si>
  <si>
    <t>St-Jean-sur-Richelieu (anglophone)</t>
  </si>
  <si>
    <t>Cégep St-Jean-sur-Richelieu (militaire anglophone)</t>
  </si>
  <si>
    <t>15, rue Jacques-Cartier Nord</t>
  </si>
  <si>
    <t>J3B8R8</t>
  </si>
  <si>
    <t>-73.25285699999999</t>
  </si>
  <si>
    <t>45.295666</t>
  </si>
  <si>
    <t>St-Jean-sur-Richelieu (anglophone), 15, rue Jacques-Cartier Nord, J3B8R8</t>
  </si>
  <si>
    <t>St-Jean-sur-Richelieu (francophone)</t>
  </si>
  <si>
    <t>Cégep Saint-Jean-sur-Richelieu (militaire francophone)</t>
  </si>
  <si>
    <t>http://www.cstjean.qc.ca</t>
  </si>
  <si>
    <t>St-Jean-sur-Richelieu (francophone), 15, rue Jacques-Cartier Nord, J3B8R8</t>
  </si>
  <si>
    <t>945, chemin de Chambly</t>
  </si>
  <si>
    <t>J4H3M6</t>
  </si>
  <si>
    <t>http://www.cegepmontpetit.ca</t>
  </si>
  <si>
    <t>-73.494198</t>
  </si>
  <si>
    <t>45.53559</t>
  </si>
  <si>
    <t>Cégep Édouard Montpetit, 945, chemin de Chambly, J4H3M6</t>
  </si>
  <si>
    <t>5555, place de la Savane</t>
  </si>
  <si>
    <t>http://ena.cegepmontpetit.ca</t>
  </si>
  <si>
    <t>-73.419651</t>
  </si>
  <si>
    <t>45.522376</t>
  </si>
  <si>
    <t>École nationale d'aérotechnique, 5555, place de la Savane, J3Y8Y9</t>
  </si>
  <si>
    <t>École nation. aérotechni. (anglo.)</t>
  </si>
  <si>
    <t>École nationale d'aérotechnique (anglophone)</t>
  </si>
  <si>
    <t>École nation. aérotechni. (anglo.), 5555, place de la Savane, J3Y8Y9</t>
  </si>
  <si>
    <t>Cégep François-Xavier Garneau</t>
  </si>
  <si>
    <t>1660, boulevard de l'Entente</t>
  </si>
  <si>
    <t>G1S4S3</t>
  </si>
  <si>
    <t>http://www.cegepgarneau.ca</t>
  </si>
  <si>
    <t>-71.263915</t>
  </si>
  <si>
    <t>46.794312999999995</t>
  </si>
  <si>
    <t>Cégep Garneau, 1660, boulevard de l'Entente, G1S4S3</t>
  </si>
  <si>
    <t>Cégep de Matane</t>
  </si>
  <si>
    <t>616, avenue Saint-Rédempteur</t>
  </si>
  <si>
    <t>G4W1L1</t>
  </si>
  <si>
    <t>http://www.cegep-matane.qc.ca</t>
  </si>
  <si>
    <t>-67.497149</t>
  </si>
  <si>
    <t>48.840922</t>
  </si>
  <si>
    <t>Cégep de Matane, 616, avenue Saint-Rédempteur, G4W1L1</t>
  </si>
  <si>
    <t>Cen. mat. étu. col. (Cégep de Matane)</t>
  </si>
  <si>
    <t>Centre matapédien d'études collégiales (Cégep de Matane)</t>
  </si>
  <si>
    <t>www.cegep-matane.qc.ca</t>
  </si>
  <si>
    <t>Cen. mat. étu. col. (Cégep de Matane), 92, rue Desbiens, G5J3P6</t>
  </si>
  <si>
    <t>Centre développement-recherche imag. num</t>
  </si>
  <si>
    <t>Centre de développement et de recherche en imagerie numérique (CDRIN)</t>
  </si>
  <si>
    <t>608, avenue Saint-Rédempteur</t>
  </si>
  <si>
    <t>G4W0E1</t>
  </si>
  <si>
    <t>http://www.cdrin.com/</t>
  </si>
  <si>
    <t>-67.49998699999999</t>
  </si>
  <si>
    <t>48.841294</t>
  </si>
  <si>
    <t>Centre développement-recherche imag. num, 608, avenue Saint-Rédempteur, G4W0E1</t>
  </si>
  <si>
    <t>455, rue Fournier</t>
  </si>
  <si>
    <t>J7Z4V2</t>
  </si>
  <si>
    <t>http://www.cstj.qc.ca/</t>
  </si>
  <si>
    <t>-73.999315</t>
  </si>
  <si>
    <t>45.779602</t>
  </si>
  <si>
    <t>Cégep de Saint-Jérôme, 455, rue Fournier, J7Z4V2</t>
  </si>
  <si>
    <t>Centre études coll. de Mont-Laurier</t>
  </si>
  <si>
    <t>Centre collégial de Mont-Laurier</t>
  </si>
  <si>
    <t>700, rue Parent</t>
  </si>
  <si>
    <t>Mont-Laurier</t>
  </si>
  <si>
    <t>J9L2K1</t>
  </si>
  <si>
    <t>cstj.qc.ca/mt-laurier</t>
  </si>
  <si>
    <t>-75.507708</t>
  </si>
  <si>
    <t>46.560516</t>
  </si>
  <si>
    <t>Centre études coll. de Mont-Laurier, 700, rue Parent, J9L2K1</t>
  </si>
  <si>
    <t>Centre études coll. Mont-Tremblant</t>
  </si>
  <si>
    <t>Centre collégial de Mont-Tremblant</t>
  </si>
  <si>
    <t>619, boul. du Docteur-Gervais</t>
  </si>
  <si>
    <t>Mont-Tremblant</t>
  </si>
  <si>
    <t>J8E2T3</t>
  </si>
  <si>
    <t>www.cstj.qc.ca/mt-tremblant</t>
  </si>
  <si>
    <t>-74.580935</t>
  </si>
  <si>
    <t>46.122057999999996</t>
  </si>
  <si>
    <t>Centre études coll. Mont-Tremblant, 619, boul. du Docteur-Gervais, J8E2T3</t>
  </si>
  <si>
    <t>Centre de développement des composites</t>
  </si>
  <si>
    <t>Centre de développement des composites du Québec (CDCQ)</t>
  </si>
  <si>
    <t>475, rue Fournier</t>
  </si>
  <si>
    <t>Local J202</t>
  </si>
  <si>
    <t>http://www.cstj.qc.ca    et    www.cdcq.qc.ca</t>
  </si>
  <si>
    <t>45.779584</t>
  </si>
  <si>
    <t>Centre de développement des composites, 475, rue Fournier, J7Z4V2</t>
  </si>
  <si>
    <t>Institut du véhicule innovant</t>
  </si>
  <si>
    <t>Local J205</t>
  </si>
  <si>
    <t>www.ivisolutions.ca</t>
  </si>
  <si>
    <t>Institut du véhicule innovant, 475, rue Fournier, J7Z4V2</t>
  </si>
  <si>
    <t>1111, rue Lapierre</t>
  </si>
  <si>
    <t>H8N2J4</t>
  </si>
  <si>
    <t>http://www.claurendeau.qc.ca/</t>
  </si>
  <si>
    <t>-73.607135</t>
  </si>
  <si>
    <t>45.436685</t>
  </si>
  <si>
    <t>Cégep André-Laurendeau, 1111, rue Lapierre, H8N2J4</t>
  </si>
  <si>
    <t>Centre en aérospatiale</t>
  </si>
  <si>
    <t>Centre technologique en aérospatiale C.T.A.</t>
  </si>
  <si>
    <t>5555, Place de la Savane</t>
  </si>
  <si>
    <t>http://www.aerospatiale.org</t>
  </si>
  <si>
    <t>Centre en aérospatiale, 5555, Place de la Savane, J3Y8Y9</t>
  </si>
  <si>
    <t>Cégep rég.  Lanaudière à Joliette</t>
  </si>
  <si>
    <t>Cégep régional de Lanaudière à Joliette</t>
  </si>
  <si>
    <t>20, rue Saint-Charles Sud</t>
  </si>
  <si>
    <t>J6E4T1</t>
  </si>
  <si>
    <t>-73.435402</t>
  </si>
  <si>
    <t>46.02699</t>
  </si>
  <si>
    <t>Cégep rég.  Lanaudière à Joliette, 20, rue Saint-Charles Sud, J6E4T1</t>
  </si>
  <si>
    <t>Cégep Lionel Groulx</t>
  </si>
  <si>
    <t>100, rue Duquet</t>
  </si>
  <si>
    <t>Sainte-Thérèse</t>
  </si>
  <si>
    <t>J7E3G6</t>
  </si>
  <si>
    <t>http://www.clg.qc.ca/</t>
  </si>
  <si>
    <t>-73.842852</t>
  </si>
  <si>
    <t>45.642573999999996</t>
  </si>
  <si>
    <t>Cégep Lionel Groulx, 100, rue Duquet, J7E3G6</t>
  </si>
  <si>
    <t>Centre d'innovation en microélectronique</t>
  </si>
  <si>
    <t>Centre d'innovation en microélectronique du Québec (CIMEQ)</t>
  </si>
  <si>
    <t>150, rue Duquet</t>
  </si>
  <si>
    <t>J7E5B3</t>
  </si>
  <si>
    <t>http://www.cimeq.qc.ca</t>
  </si>
  <si>
    <t>-73.842503</t>
  </si>
  <si>
    <t>45.644211</t>
  </si>
  <si>
    <t>Centre d'innovation en microélectronique, 150, rue Duquet, J7E5B3</t>
  </si>
  <si>
    <t>625, avenue Sainte-Croix</t>
  </si>
  <si>
    <t>H4L3X7</t>
  </si>
  <si>
    <t>http://www.cegepsl.qc.ca/</t>
  </si>
  <si>
    <t>-73.671798</t>
  </si>
  <si>
    <t>45.512840999999995</t>
  </si>
  <si>
    <t>Cégep de Saint-Laurent, 625, avenue Sainte-Croix, H4L3X7</t>
  </si>
  <si>
    <t>Centre des technologies de l'eau</t>
  </si>
  <si>
    <t>696, avenue Sainte-Croix</t>
  </si>
  <si>
    <t>H4L3Y2</t>
  </si>
  <si>
    <t>www.cegep-st-laurent.qc.ca</t>
  </si>
  <si>
    <t>-73.674459</t>
  </si>
  <si>
    <t>45.51254</t>
  </si>
  <si>
    <t>Centre des technologies de l'eau, 696, avenue Sainte-Croix, H4L3Y2</t>
  </si>
  <si>
    <t>Cégep d'Ahuntsic</t>
  </si>
  <si>
    <t>9155, rue Saint-Hubert</t>
  </si>
  <si>
    <t>H2M1Y8</t>
  </si>
  <si>
    <t>http://www.collegeahuntsic.qc.ca/</t>
  </si>
  <si>
    <t>-73.64214</t>
  </si>
  <si>
    <t>45.552313</t>
  </si>
  <si>
    <t>Cégep d'Ahuntsic, 9155, rue Saint-Hubert, H2M1Y8</t>
  </si>
  <si>
    <t>Institut des communications graphiques</t>
  </si>
  <si>
    <t>Institut des communications graphiques et de l'imprimabilité</t>
  </si>
  <si>
    <t>999, avenue Émile-Journault Est</t>
  </si>
  <si>
    <t>H2M2E2</t>
  </si>
  <si>
    <t>http://www.icgq.qc.ca/</t>
  </si>
  <si>
    <t>-73.640199</t>
  </si>
  <si>
    <t>45.551505</t>
  </si>
  <si>
    <t>Institut des communications graphiques, 999, avenue Émile-Journault Est, H2M2E2</t>
  </si>
  <si>
    <t>Cégep de Bois-de-Boulogne</t>
  </si>
  <si>
    <t>10555, avenue de Bois-de-Boulogne</t>
  </si>
  <si>
    <t>H4N1L4</t>
  </si>
  <si>
    <t>http://www.bdeb.qc.ca/</t>
  </si>
  <si>
    <t>-73.67490099999999</t>
  </si>
  <si>
    <t>45.537301</t>
  </si>
  <si>
    <t>Cégep de Bois-de-Boulogne, 10555, avenue de Bois-de-Boulogne, H4N1L4</t>
  </si>
  <si>
    <t>6400, 16e Avenue</t>
  </si>
  <si>
    <t>H1X2S9</t>
  </si>
  <si>
    <t>http://www.crosemont.qc.ca/</t>
  </si>
  <si>
    <t>-73.582151</t>
  </si>
  <si>
    <t>45.557069</t>
  </si>
  <si>
    <t>Cégep de Rosemont, 6400, 16e Avenue, H1X2S9</t>
  </si>
  <si>
    <t>Cégep à distance (Rosemont)</t>
  </si>
  <si>
    <t>Cégep à distance</t>
  </si>
  <si>
    <t>6300, 16e Avenue</t>
  </si>
  <si>
    <t>http://www.cegepadistance.ca</t>
  </si>
  <si>
    <t>-73.58053199999999</t>
  </si>
  <si>
    <t>45.557437</t>
  </si>
  <si>
    <t>Cégep à distance (Rosemont), 6300, 16e Avenue, H1X2S9</t>
  </si>
  <si>
    <t>Institut d'innovation en logistique</t>
  </si>
  <si>
    <t>Institut d'innovation en logistique du Québec (IILQ)</t>
  </si>
  <si>
    <t>Bureau 1.043</t>
  </si>
  <si>
    <t>www.innovationlogistique.com</t>
  </si>
  <si>
    <t>Institut d'innovation en logistique, 1111, rue Lapierre, H8N2J4</t>
  </si>
  <si>
    <t>Cégep Montmorency</t>
  </si>
  <si>
    <t>475, boulevard de l'Avenir</t>
  </si>
  <si>
    <t>H7N5H9</t>
  </si>
  <si>
    <t>http://www.cmontmorency.qc.ca/</t>
  </si>
  <si>
    <t>-73.718642</t>
  </si>
  <si>
    <t>45.559943</t>
  </si>
  <si>
    <t>Cégep Montmorency, 475, boulevard de l'Avenir, H7N5H9</t>
  </si>
  <si>
    <t>Cégep de Baie-Comeau</t>
  </si>
  <si>
    <t>537, boulevard Blanche</t>
  </si>
  <si>
    <t>G5C2B2</t>
  </si>
  <si>
    <t>http://www.cegep-baie-comeau.qc.ca</t>
  </si>
  <si>
    <t>-68.2617</t>
  </si>
  <si>
    <t>49.186302999999995</t>
  </si>
  <si>
    <t>Cégep de Baie-Comeau, 537, boulevard Blanche, G5C2B2</t>
  </si>
  <si>
    <t>175, rue De La Vérendrye</t>
  </si>
  <si>
    <t>G4R5B7</t>
  </si>
  <si>
    <t>http://www.cegep-sept-iles.qc.ca/</t>
  </si>
  <si>
    <t>-66.354666</t>
  </si>
  <si>
    <t>50.227075</t>
  </si>
  <si>
    <t>Cégep de Sept-Îles, 175, rue De La Vérendrye, G4R5B7</t>
  </si>
  <si>
    <t>Sept-Îles (section anglophone), Cégep de</t>
  </si>
  <si>
    <t>Cégep de Sept-Îles (section anglophone)</t>
  </si>
  <si>
    <t>Sept-Îles (section anglophone), Cégep de, 175, rue De La Vérendrye, G4R5B7</t>
  </si>
  <si>
    <t>Institut technologique de maintenance in</t>
  </si>
  <si>
    <t>Institut technologique de maintenance industrielle</t>
  </si>
  <si>
    <t>www.cegep-sept-iles.qc.ca</t>
  </si>
  <si>
    <t>Institut technologique de maintenance in, 175, rue De La Vérendrye, G4R5B7</t>
  </si>
  <si>
    <t>Centre expér. dévelop. en forêt boréale</t>
  </si>
  <si>
    <t>Centre d'expérimentation et de développement en forêt boréale (CEDFOB)</t>
  </si>
  <si>
    <t>www.cedfob.qc.ca</t>
  </si>
  <si>
    <t>Centre expér. dévelop. en forêt boréale, 537, boulevard Blanche, G5C2B2</t>
  </si>
  <si>
    <t>Collège d'Alma</t>
  </si>
  <si>
    <t>675, boulevard Auger Ouest</t>
  </si>
  <si>
    <t>G8B2B7</t>
  </si>
  <si>
    <t>http://www.collegealma.ca/</t>
  </si>
  <si>
    <t>-71.654535</t>
  </si>
  <si>
    <t>48.545308</t>
  </si>
  <si>
    <t>Collège d'Alma, 675, boulevard Auger Ouest, G8B2B7</t>
  </si>
  <si>
    <t>http://www.cegep-chicoutimi.qc.ca/</t>
  </si>
  <si>
    <t>Cégep de Chicoutimi, 534, rue Jacques-Cartier Est, G7H1Z6</t>
  </si>
  <si>
    <t>2505, rue Saint-Hubert</t>
  </si>
  <si>
    <t>http://www.cegepjonquiere.ca</t>
  </si>
  <si>
    <t>-71.248379</t>
  </si>
  <si>
    <t>48.406096999999995</t>
  </si>
  <si>
    <t>Cégep de Jonquière, 2505, rue Saint-Hubert, G7X7W2</t>
  </si>
  <si>
    <t>Cégep de St-Félicien</t>
  </si>
  <si>
    <t>http://www.cegepstfe.ca</t>
  </si>
  <si>
    <t>Cégep de Saint-Félicien, 1105, boulevard Hamel, G8K2R8</t>
  </si>
  <si>
    <t>Cégep à distance international</t>
  </si>
  <si>
    <t>6300, 6e Avenue</t>
  </si>
  <si>
    <t>Cégep à distance (Rosemont), 6300, 6e Avenue, H1X2S9</t>
  </si>
  <si>
    <t>Cégep à distance (anglophone)</t>
  </si>
  <si>
    <t>http://www.cepegadistance.ca</t>
  </si>
  <si>
    <t>Cen.étu. respons. socia. écocitoyen.</t>
  </si>
  <si>
    <t>Centre d'étude en responsabilité sociale et écocitoyenneté (CÉRSÉ)</t>
  </si>
  <si>
    <t>www.crosemont.qc.ca</t>
  </si>
  <si>
    <t>Cen.étu. respons. socia. écocitoyen., 6400, 16e Avenue, H1X2S9</t>
  </si>
  <si>
    <t>3800, rue Sherbrooke Est</t>
  </si>
  <si>
    <t>H1X2A2</t>
  </si>
  <si>
    <t>http://www.cmaisonneuve.qc.ca/</t>
  </si>
  <si>
    <t>-73.553426</t>
  </si>
  <si>
    <t>45.551041</t>
  </si>
  <si>
    <t>Cégep de Maisonneuve, 3800, rue Sherbrooke Est, H1X2A2</t>
  </si>
  <si>
    <t>Centre d'études en procédés chimiques</t>
  </si>
  <si>
    <t>Centre d'études en procédés chimiques du Québec (CÉPROCQ)</t>
  </si>
  <si>
    <t>6220, rue Sherbrooke Est</t>
  </si>
  <si>
    <t>H1N1C1</t>
  </si>
  <si>
    <t>http://www.cmaisonneuve.qc.ca/icp/ceprocq.html</t>
  </si>
  <si>
    <t>-73.544848</t>
  </si>
  <si>
    <t>45.578775</t>
  </si>
  <si>
    <t>Centre d'études en procédés chimiques, 6220, rue Sherbrooke Est, H1N1C1</t>
  </si>
  <si>
    <t>Institut des emballages et du génie ali.</t>
  </si>
  <si>
    <t>Institut de technologie des emballages et du génie alimentaire - ITEGA</t>
  </si>
  <si>
    <t>Institut des emballages et du génie ali., 6220, rue Sherbrooke Est, H1N1C1</t>
  </si>
  <si>
    <t>Institut recherche intégration</t>
  </si>
  <si>
    <t>Institut de recherche sur l'intégration professionnelle des immigrants (IRIPI)</t>
  </si>
  <si>
    <t>www.cmaisonneuve.qc.ca</t>
  </si>
  <si>
    <t>Institut recherche intégration, 3800, rue Sherbrooke Est, H1X2A2</t>
  </si>
  <si>
    <t>255, rue Ontario Est</t>
  </si>
  <si>
    <t>H2X1X6</t>
  </si>
  <si>
    <t>http://www.cvm.qc.ca/</t>
  </si>
  <si>
    <t>-73.566696</t>
  </si>
  <si>
    <t>45.514471</t>
  </si>
  <si>
    <t>Cégep du Vieux Montréal, 255, rue Ontario Est, H2X1X6</t>
  </si>
  <si>
    <t>Centre de recherche pour l'inclusion des</t>
  </si>
  <si>
    <t>CRISPESH - Centre de recherche pour l'inclusion des personnes en situation de handicap</t>
  </si>
  <si>
    <t>www.cvm.qc.ca</t>
  </si>
  <si>
    <t>Centre de recherche pour l'inclusion des, 255, rue Ontario Est, H2X1X6</t>
  </si>
  <si>
    <t>Cégep de Valleyfield</t>
  </si>
  <si>
    <t>169, rue Champlain</t>
  </si>
  <si>
    <t>Salaberry-de-Valleyfield</t>
  </si>
  <si>
    <t>J6T1X6</t>
  </si>
  <si>
    <t>http://www.colval.qc.ca/</t>
  </si>
  <si>
    <t>-74.133202</t>
  </si>
  <si>
    <t>45.253022</t>
  </si>
  <si>
    <t>Cégep de Valleyfield, 169, rue Champlain, J6T1X6</t>
  </si>
  <si>
    <r>
      <t>Indexation des barèmes - 1</t>
    </r>
    <r>
      <rPr>
        <b/>
        <i/>
        <vertAlign val="superscript"/>
        <sz val="14"/>
        <color theme="1"/>
        <rFont val="Calibri"/>
        <family val="2"/>
      </rPr>
      <t>er</t>
    </r>
    <r>
      <rPr>
        <b/>
        <i/>
        <sz val="14"/>
        <color theme="1"/>
        <rFont val="Calibri"/>
        <family val="2"/>
      </rPr>
      <t xml:space="preserve"> juin 2025</t>
    </r>
  </si>
  <si>
    <r>
      <t>17.05 $ pour le 1</t>
    </r>
    <r>
      <rPr>
        <b/>
        <vertAlign val="superscript"/>
        <sz val="12"/>
        <color theme="1"/>
        <rFont val="Calibri Light"/>
        <family val="2"/>
      </rPr>
      <t>er</t>
    </r>
    <r>
      <rPr>
        <b/>
        <sz val="12"/>
        <color theme="1"/>
        <rFont val="Calibri Light"/>
        <family val="2"/>
      </rPr>
      <t xml:space="preserve"> enfant et de 8,85 $ additionnels pour chaque enfant.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</si>
</sst>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8" formatCode="#,##0.00\ &quot;$&quot;_);[Red]\(#,##0.00\ &quot;$&quot;\)"/>
    <numFmt numFmtId="164" formatCode="#,##0.00\ &quot;$&quot;"/>
    <numFmt numFmtId="165" formatCode="[$-C0C]d\ mmm\ yyyy;@"/>
    <numFmt numFmtId="166" formatCode="[$-F800]dddd\,\ mmmm\ dd\,\ yyyy"/>
    <numFmt numFmtId="167" formatCode="dddd\ "/>
    <numFmt numFmtId="168" formatCode="&quot;Max: &quot;\ #,##0.00\ &quot;$&quot;"/>
    <numFmt numFmtId="169" formatCode="dddd\ &quot;le &quot;dd/mmm/yy"/>
    <numFmt numFmtId="170" formatCode="[$-C0C]d\ mmm\ ;@"/>
    <numFmt numFmtId="171" formatCode="dddd\ dd/mmm/yy"/>
    <numFmt numFmtId="172" formatCode="0.0&quot; Km&quot;"/>
    <numFmt numFmtId="173" formatCode=";;;"/>
    <numFmt numFmtId="174" formatCode="#,###&quot; Km&quot;"/>
    <numFmt numFmtId="175" formatCode="dddd\ yyyy/mm/dd"/>
    <numFmt numFmtId="176" formatCode="dddd\ mmmm\ dd\,\ yyyy"/>
    <numFmt numFmtId="177" formatCode="#,##0.0&quot; Km&quot;"/>
    <numFmt numFmtId="178" formatCode="ddd\ dd/mmm\ yy"/>
    <numFmt numFmtId="179" formatCode="#,##0.000\ &quot;$&quot;"/>
  </numFmts>
  <fonts count="51" x14ac:knownFonts="1">
    <font>
      <sz val="11"/>
      <color theme="1"/>
      <name val="Tw Cen MT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Tw Cen MT"/>
      <family val="2"/>
      <scheme val="major"/>
    </font>
    <font>
      <b/>
      <sz val="11"/>
      <color theme="1"/>
      <name val="Calibri"/>
      <family val="2"/>
    </font>
    <font>
      <sz val="8"/>
      <color theme="3" tint="0.59996337778862885"/>
      <name val="Tw Cen MT"/>
      <family val="2"/>
      <scheme val="minor"/>
    </font>
    <font>
      <sz val="8"/>
      <color theme="3"/>
      <name val="Tw Cen MT"/>
      <family val="2"/>
      <scheme val="minor"/>
    </font>
    <font>
      <sz val="8"/>
      <color theme="3" tint="0.79998168889431442"/>
      <name val="Tw Cen MT"/>
      <family val="2"/>
      <scheme val="minor"/>
    </font>
    <font>
      <b/>
      <i/>
      <sz val="14"/>
      <color theme="1"/>
      <name val="Calibri"/>
      <family val="2"/>
    </font>
    <font>
      <b/>
      <i/>
      <vertAlign val="superscript"/>
      <sz val="14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Times New Roman"/>
      <family val="1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sz val="24"/>
      <color theme="4"/>
      <name val="Calibri"/>
      <family val="2"/>
    </font>
    <font>
      <sz val="24"/>
      <color theme="9" tint="-0.249977111117893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4"/>
      <color theme="1"/>
      <name val="Calibri"/>
      <family val="2"/>
    </font>
    <font>
      <b/>
      <sz val="14"/>
      <color theme="5" tint="-0.249977111117893"/>
      <name val="Calibri"/>
      <family val="2"/>
    </font>
    <font>
      <sz val="14"/>
      <color theme="0"/>
      <name val="Calibri"/>
      <family val="2"/>
    </font>
    <font>
      <b/>
      <sz val="14"/>
      <color theme="0"/>
      <name val="Calibri"/>
      <family val="2"/>
    </font>
    <font>
      <sz val="14"/>
      <name val="Calibri"/>
      <family val="2"/>
    </font>
    <font>
      <sz val="14"/>
      <color rgb="FF0070C0"/>
      <name val="Calibri"/>
      <family val="2"/>
    </font>
    <font>
      <sz val="14"/>
      <color theme="3" tint="0.59996337778862885"/>
      <name val="Calibri"/>
      <family val="2"/>
    </font>
    <font>
      <b/>
      <sz val="11"/>
      <name val="Calibri"/>
      <family val="2"/>
    </font>
    <font>
      <b/>
      <sz val="14"/>
      <color theme="9" tint="-0.249977111117893"/>
      <name val="Calibri"/>
      <family val="2"/>
    </font>
    <font>
      <b/>
      <sz val="14"/>
      <color theme="1"/>
      <name val="Calibri"/>
      <family val="2"/>
    </font>
    <font>
      <sz val="14"/>
      <color theme="9" tint="-0.249977111117893"/>
      <name val="Calibri"/>
      <family val="2"/>
    </font>
    <font>
      <sz val="14"/>
      <color rgb="FF333333"/>
      <name val="Calibri"/>
      <family val="2"/>
    </font>
    <font>
      <sz val="11"/>
      <color theme="0"/>
      <name val="Calibri"/>
      <family val="2"/>
    </font>
    <font>
      <vertAlign val="superscript"/>
      <sz val="11"/>
      <color theme="1"/>
      <name val="Tw Cen MT"/>
      <family val="2"/>
      <scheme val="minor"/>
    </font>
    <font>
      <u/>
      <sz val="11"/>
      <color theme="10"/>
      <name val="Calibri"/>
      <family val="2"/>
    </font>
    <font>
      <b/>
      <sz val="16"/>
      <color theme="1"/>
      <name val="Calibri"/>
      <family val="2"/>
    </font>
    <font>
      <b/>
      <sz val="14"/>
      <color rgb="FF7030A0"/>
      <name val="Calibri"/>
      <family val="2"/>
    </font>
    <font>
      <sz val="11"/>
      <color rgb="FF7030A0"/>
      <name val="Calibri"/>
      <family val="2"/>
    </font>
    <font>
      <u/>
      <sz val="14"/>
      <color theme="10"/>
      <name val="Tw Cen MT"/>
      <family val="2"/>
      <scheme val="minor"/>
    </font>
    <font>
      <sz val="14"/>
      <color rgb="FF7030A0"/>
      <name val="Calibri"/>
      <family val="2"/>
    </font>
    <font>
      <sz val="14"/>
      <color theme="1"/>
      <name val="Tw Cen MT"/>
      <family val="2"/>
      <scheme val="minor"/>
    </font>
    <font>
      <u/>
      <sz val="14"/>
      <color theme="10"/>
      <name val="Calibri"/>
      <family val="2"/>
    </font>
    <font>
      <sz val="14"/>
      <color rgb="FF37474F"/>
      <name val="Calibri"/>
      <family val="2"/>
    </font>
    <font>
      <b/>
      <sz val="14"/>
      <color theme="1"/>
      <name val="Tw Cen MT"/>
      <family val="2"/>
      <scheme val="minor"/>
    </font>
    <font>
      <sz val="11"/>
      <name val="Calibri"/>
      <family val="2"/>
    </font>
    <font>
      <sz val="14"/>
      <color theme="3"/>
      <name val="Calibri"/>
      <family val="2"/>
    </font>
    <font>
      <sz val="6"/>
      <color rgb="FF333333"/>
      <name val="Tahoma"/>
      <family val="2"/>
    </font>
    <font>
      <b/>
      <sz val="14"/>
      <color rgb="FFFF0000"/>
      <name val="Calibri"/>
      <family val="2"/>
    </font>
    <font>
      <b/>
      <sz val="12"/>
      <color theme="1"/>
      <name val="Calibri Light"/>
      <family val="2"/>
    </font>
    <font>
      <b/>
      <vertAlign val="superscript"/>
      <sz val="12"/>
      <color theme="1"/>
      <name val="Calibri Light"/>
      <family val="2"/>
    </font>
    <font>
      <sz val="11"/>
      <name val="Tw Cen MT"/>
      <family val="2"/>
      <scheme val="minor"/>
    </font>
    <font>
      <sz val="14"/>
      <color rgb="FFFF0000"/>
      <name val="Tw Cen MT"/>
      <family val="2"/>
    </font>
  </fonts>
  <fills count="2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CCC"/>
        <bgColor indexed="64"/>
      </patternFill>
    </fill>
  </fills>
  <borders count="192">
    <border>
      <left/>
      <right/>
      <top/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/>
      <top/>
      <bottom style="medium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theme="0" tint="-0.499984740745262"/>
      </left>
      <right style="dashed">
        <color theme="0" tint="-0.499984740745262"/>
      </right>
      <top/>
      <bottom/>
      <diagonal/>
    </border>
    <border>
      <left style="dashed">
        <color theme="0" tint="-0.499984740745262"/>
      </left>
      <right style="thick">
        <color auto="1"/>
      </right>
      <top style="dashed">
        <color theme="0" tint="-0.499984740745262"/>
      </top>
      <bottom style="dashed">
        <color theme="0" tint="-0.499984740745262"/>
      </bottom>
      <diagonal/>
    </border>
    <border>
      <left style="thick">
        <color auto="1"/>
      </left>
      <right style="dashed">
        <color theme="0" tint="-0.499984740745262"/>
      </right>
      <top/>
      <bottom/>
      <diagonal/>
    </border>
    <border>
      <left style="thick">
        <color auto="1"/>
      </left>
      <right style="dashed">
        <color theme="0" tint="-0.499984740745262"/>
      </right>
      <top style="thick">
        <color auto="1"/>
      </top>
      <bottom/>
      <diagonal/>
    </border>
    <border>
      <left style="dashed">
        <color theme="0" tint="-0.499984740745262"/>
      </left>
      <right style="dashed">
        <color theme="0" tint="-0.499984740745262"/>
      </right>
      <top style="thick">
        <color auto="1"/>
      </top>
      <bottom/>
      <diagonal/>
    </border>
    <border>
      <left style="dashed">
        <color theme="0" tint="-0.499984740745262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dashed">
        <color theme="0" tint="-0.499984740745262"/>
      </right>
      <top style="double">
        <color auto="1"/>
      </top>
      <bottom/>
      <diagonal/>
    </border>
    <border>
      <left style="dashed">
        <color theme="0" tint="-0.499984740745262"/>
      </left>
      <right style="dashed">
        <color theme="0" tint="-0.499984740745262"/>
      </right>
      <top style="double">
        <color auto="1"/>
      </top>
      <bottom/>
      <diagonal/>
    </border>
    <border>
      <left style="dashed">
        <color theme="0" tint="-0.499984740745262"/>
      </left>
      <right style="dashed">
        <color theme="0" tint="-0.499984740745262"/>
      </right>
      <top style="double">
        <color auto="1"/>
      </top>
      <bottom style="dashed">
        <color theme="0" tint="-0.499984740745262"/>
      </bottom>
      <diagonal/>
    </border>
    <border>
      <left style="dashed">
        <color theme="0" tint="-0.499984740745262"/>
      </left>
      <right style="thick">
        <color auto="1"/>
      </right>
      <top style="double">
        <color auto="1"/>
      </top>
      <bottom style="dashed">
        <color theme="0" tint="-0.499984740745262"/>
      </bottom>
      <diagonal/>
    </border>
    <border>
      <left style="thick">
        <color auto="1"/>
      </left>
      <right style="dashed">
        <color theme="0" tint="-0.499984740745262"/>
      </right>
      <top/>
      <bottom style="double">
        <color auto="1"/>
      </bottom>
      <diagonal/>
    </border>
    <border>
      <left style="dashed">
        <color theme="0" tint="-0.499984740745262"/>
      </left>
      <right style="dashed">
        <color theme="0" tint="-0.499984740745262"/>
      </right>
      <top/>
      <bottom style="double">
        <color auto="1"/>
      </bottom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ouble">
        <color auto="1"/>
      </bottom>
      <diagonal/>
    </border>
    <border>
      <left style="dashed">
        <color theme="0" tint="-0.499984740745262"/>
      </left>
      <right style="thick">
        <color auto="1"/>
      </right>
      <top style="dashed">
        <color theme="0" tint="-0.499984740745262"/>
      </top>
      <bottom style="double">
        <color auto="1"/>
      </bottom>
      <diagonal/>
    </border>
    <border>
      <left style="thick">
        <color auto="1"/>
      </left>
      <right style="dashed">
        <color theme="0" tint="-0.499984740745262"/>
      </right>
      <top style="double">
        <color auto="1"/>
      </top>
      <bottom style="thick">
        <color auto="1"/>
      </bottom>
      <diagonal/>
    </border>
    <border>
      <left style="dashed">
        <color theme="0" tint="-0.499984740745262"/>
      </left>
      <right style="dashed">
        <color theme="0" tint="-0.499984740745262"/>
      </right>
      <top style="double">
        <color auto="1"/>
      </top>
      <bottom style="thick">
        <color auto="1"/>
      </bottom>
      <diagonal/>
    </border>
    <border>
      <left style="dashed">
        <color theme="0" tint="-0.499984740745262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theme="3" tint="0.79995117038483843"/>
      </left>
      <right/>
      <top style="thick">
        <color theme="3" tint="0.79995117038483843"/>
      </top>
      <bottom style="medium">
        <color theme="3" tint="0.79992065187536243"/>
      </bottom>
      <diagonal/>
    </border>
    <border>
      <left/>
      <right/>
      <top style="thick">
        <color theme="3" tint="0.79995117038483843"/>
      </top>
      <bottom style="medium">
        <color theme="3" tint="0.79992065187536243"/>
      </bottom>
      <diagonal/>
    </border>
    <border>
      <left/>
      <right style="thick">
        <color theme="3" tint="0.79995117038483843"/>
      </right>
      <top style="thick">
        <color theme="3" tint="0.79995117038483843"/>
      </top>
      <bottom style="medium">
        <color theme="3" tint="0.79992065187536243"/>
      </bottom>
      <diagonal/>
    </border>
    <border>
      <left style="thick">
        <color theme="3" tint="0.79995117038483843"/>
      </left>
      <right/>
      <top style="medium">
        <color theme="3" tint="0.79992065187536243"/>
      </top>
      <bottom style="thick">
        <color theme="3" tint="0.79995117038483843"/>
      </bottom>
      <diagonal/>
    </border>
    <border>
      <left/>
      <right/>
      <top style="medium">
        <color theme="3" tint="0.79992065187536243"/>
      </top>
      <bottom style="thick">
        <color theme="3" tint="0.79995117038483843"/>
      </bottom>
      <diagonal/>
    </border>
    <border>
      <left/>
      <right style="thick">
        <color theme="3" tint="0.79995117038483843"/>
      </right>
      <top style="medium">
        <color theme="3" tint="0.79992065187536243"/>
      </top>
      <bottom style="thick">
        <color theme="3" tint="0.79995117038483843"/>
      </bottom>
      <diagonal/>
    </border>
    <border>
      <left style="double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double">
        <color auto="1"/>
      </bottom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/>
      <diagonal/>
    </border>
    <border diagonalUp="1" diagonalDown="1">
      <left style="dashed">
        <color theme="0" tint="-0.499984740745262"/>
      </left>
      <right style="medium">
        <color auto="1"/>
      </right>
      <top style="dashed">
        <color theme="0" tint="-0.499984740745262"/>
      </top>
      <bottom style="double">
        <color auto="1"/>
      </bottom>
      <diagonal style="dashed">
        <color theme="0" tint="-0.499984740745262"/>
      </diagonal>
    </border>
    <border>
      <left style="thin">
        <color auto="1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 style="thin">
        <color auto="1"/>
      </top>
      <bottom style="thin">
        <color auto="1"/>
      </bottom>
      <diagonal/>
    </border>
    <border>
      <left style="thick">
        <color rgb="FFFF0000"/>
      </left>
      <right/>
      <top style="thin">
        <color auto="1"/>
      </top>
      <bottom style="thick">
        <color rgb="FFFF0000"/>
      </bottom>
      <diagonal/>
    </border>
    <border>
      <left style="double">
        <color auto="1"/>
      </left>
      <right style="thin">
        <color auto="1"/>
      </right>
      <top style="thick">
        <color rgb="FFFF0000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double">
        <color rgb="FFFFC000"/>
      </bottom>
      <diagonal/>
    </border>
    <border>
      <left style="thick">
        <color rgb="FFFFC000"/>
      </left>
      <right style="thick">
        <color rgb="FFFFC000"/>
      </right>
      <top/>
      <bottom style="thin">
        <color rgb="FFFFC000"/>
      </bottom>
      <diagonal/>
    </border>
    <border>
      <left style="thick">
        <color rgb="FFFFC000"/>
      </left>
      <right style="thick">
        <color rgb="FFFFC000"/>
      </right>
      <top style="thin">
        <color rgb="FFFFC000"/>
      </top>
      <bottom style="thick">
        <color rgb="FFFFC00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n">
        <color rgb="FFFFC000"/>
      </bottom>
      <diagonal/>
    </border>
    <border>
      <left style="thick">
        <color rgb="FFFFC000"/>
      </left>
      <right style="thick">
        <color rgb="FFFFC000"/>
      </right>
      <top style="thin">
        <color rgb="FFFFC000"/>
      </top>
      <bottom style="thin">
        <color rgb="FFFFC000"/>
      </bottom>
      <diagonal/>
    </border>
    <border>
      <left style="thick">
        <color rgb="FFFFC000"/>
      </left>
      <right style="thick">
        <color rgb="FFFFC000"/>
      </right>
      <top style="thin">
        <color rgb="FFFFC000"/>
      </top>
      <bottom/>
      <diagonal/>
    </border>
    <border>
      <left/>
      <right/>
      <top/>
      <bottom style="thick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double">
        <color rgb="FFFF0000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rgb="FFFF0000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double">
        <color rgb="FFFF0000"/>
      </top>
      <bottom style="thin">
        <color auto="1"/>
      </bottom>
      <diagonal/>
    </border>
    <border>
      <left/>
      <right/>
      <top style="thick">
        <color rgb="FF00B0F0"/>
      </top>
      <bottom style="thick">
        <color rgb="FF00B0F0"/>
      </bottom>
      <diagonal/>
    </border>
    <border>
      <left style="double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rgb="FF7030A0"/>
      </top>
      <bottom style="thick">
        <color rgb="FF7030A0"/>
      </bottom>
      <diagonal/>
    </border>
    <border>
      <left style="thick">
        <color rgb="FF7030A0"/>
      </left>
      <right style="thick">
        <color rgb="FF7030A0"/>
      </right>
      <top style="thick">
        <color rgb="FF7030A0"/>
      </top>
      <bottom/>
      <diagonal/>
    </border>
    <border>
      <left style="thick">
        <color rgb="FF7030A0"/>
      </left>
      <right style="double">
        <color rgb="FF7030A0"/>
      </right>
      <top/>
      <bottom style="thick">
        <color rgb="FF7030A0"/>
      </bottom>
      <diagonal/>
    </border>
    <border>
      <left style="thick">
        <color auto="1"/>
      </left>
      <right style="double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 style="double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 style="thick">
        <color rgb="FFFF0000"/>
      </right>
      <top style="thin">
        <color auto="1"/>
      </top>
      <bottom style="thin">
        <color auto="1"/>
      </bottom>
      <diagonal/>
    </border>
    <border>
      <left/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thick">
        <color rgb="FFFF0000"/>
      </left>
      <right style="thick">
        <color rgb="FF7030A0"/>
      </right>
      <top style="thick">
        <color rgb="FF7030A0"/>
      </top>
      <bottom style="thin">
        <color auto="1"/>
      </bottom>
      <diagonal/>
    </border>
    <border>
      <left style="thick">
        <color rgb="FFFF0000"/>
      </left>
      <right style="thick">
        <color rgb="FF7030A0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ck">
        <color rgb="FF7030A0"/>
      </right>
      <top style="thin">
        <color auto="1"/>
      </top>
      <bottom style="thick">
        <color rgb="FFFF0000"/>
      </bottom>
      <diagonal/>
    </border>
    <border>
      <left style="thick">
        <color rgb="FFFF0000"/>
      </left>
      <right style="thick">
        <color rgb="FF00B0F0"/>
      </right>
      <top style="thick">
        <color rgb="FF00B0F0"/>
      </top>
      <bottom style="thin">
        <color auto="1"/>
      </bottom>
      <diagonal/>
    </border>
    <border>
      <left style="thick">
        <color rgb="FFFF0000"/>
      </left>
      <right style="thick">
        <color rgb="FF00B0F0"/>
      </right>
      <top style="thin">
        <color auto="1"/>
      </top>
      <bottom style="thin">
        <color auto="1"/>
      </bottom>
      <diagonal/>
    </border>
    <border>
      <left/>
      <right style="thick">
        <color rgb="FFFF0000"/>
      </right>
      <top style="double">
        <color rgb="FFFF0000"/>
      </top>
      <bottom style="thin">
        <color auto="1"/>
      </bottom>
      <diagonal/>
    </border>
    <border>
      <left style="thick">
        <color rgb="FFFF0000"/>
      </left>
      <right style="thick">
        <color theme="9" tint="0.39994506668294322"/>
      </right>
      <top style="double">
        <color theme="9" tint="0.39994506668294322"/>
      </top>
      <bottom style="thin">
        <color auto="1"/>
      </bottom>
      <diagonal/>
    </border>
    <border>
      <left style="thick">
        <color rgb="FFFF0000"/>
      </left>
      <right style="thick">
        <color theme="9" tint="0.39994506668294322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thick">
        <color rgb="FF7030A0"/>
      </left>
      <right/>
      <top/>
      <bottom/>
      <diagonal/>
    </border>
    <border>
      <left style="double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 style="double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/>
      <top style="thick">
        <color theme="0" tint="-0.499984740745262"/>
      </top>
      <bottom style="thick">
        <color theme="0" tint="-0.499984740745262"/>
      </bottom>
      <diagonal/>
    </border>
    <border>
      <left/>
      <right/>
      <top style="thick">
        <color theme="0" tint="-0.499984740745262"/>
      </top>
      <bottom style="thick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ck">
        <color rgb="FFFFC000"/>
      </left>
      <right/>
      <top style="thick">
        <color rgb="FFFFC000"/>
      </top>
      <bottom style="thick">
        <color rgb="FFFFC000"/>
      </bottom>
      <diagonal/>
    </border>
    <border>
      <left/>
      <right/>
      <top style="thick">
        <color rgb="FFFFC000"/>
      </top>
      <bottom style="thick">
        <color rgb="FFFFC000"/>
      </bottom>
      <diagonal/>
    </border>
    <border>
      <left/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/>
      <right/>
      <top style="thick">
        <color rgb="FF00B0F0"/>
      </top>
      <bottom/>
      <diagonal/>
    </border>
    <border>
      <left style="thin">
        <color auto="1"/>
      </left>
      <right/>
      <top style="thick">
        <color auto="1"/>
      </top>
      <bottom style="double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double">
        <color auto="1"/>
      </left>
      <right/>
      <top style="thick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ck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double">
        <color auto="1"/>
      </right>
      <top style="thick">
        <color auto="1"/>
      </top>
      <bottom style="double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thick">
        <color rgb="FF7030A0"/>
      </bottom>
      <diagonal/>
    </border>
    <border>
      <left style="dashed">
        <color theme="0" tint="-0.499984740745262"/>
      </left>
      <right style="medium">
        <color auto="1"/>
      </right>
      <top style="dashed">
        <color theme="0" tint="-0.499984740745262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ck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00B0F0"/>
      </left>
      <right style="thick">
        <color rgb="FF00B0F0"/>
      </right>
      <top style="double">
        <color rgb="FF00B0F0"/>
      </top>
      <bottom style="thick">
        <color rgb="FF00B0F0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FFC000"/>
      </left>
      <right style="thick">
        <color rgb="FFFFC000"/>
      </right>
      <top style="double">
        <color rgb="FFFFC000"/>
      </top>
      <bottom style="thin">
        <color rgb="FFFFC000"/>
      </bottom>
      <diagonal/>
    </border>
    <border>
      <left style="thick">
        <color rgb="FFFFC000"/>
      </left>
      <right style="thick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thick">
        <color rgb="FF00B050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rgb="FF00B050"/>
      </right>
      <top/>
      <bottom/>
      <diagonal/>
    </border>
    <border>
      <left style="thick">
        <color rgb="FFFFC000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FFC000"/>
      </left>
      <right/>
      <top style="thin">
        <color rgb="FFFFC000"/>
      </top>
      <bottom style="thin">
        <color rgb="FFFFC000"/>
      </bottom>
      <diagonal/>
    </border>
    <border>
      <left style="thick">
        <color rgb="FFFFC000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/>
    <xf numFmtId="0" fontId="4" fillId="0" borderId="0" applyNumberFormat="0" applyFill="0" applyBorder="0" applyAlignment="0" applyProtection="0"/>
    <xf numFmtId="0" fontId="6" fillId="0" borderId="0" applyNumberFormat="0" applyFill="0" applyBorder="0" applyProtection="0">
      <alignment horizontal="right"/>
    </xf>
    <xf numFmtId="0" fontId="7" fillId="0" borderId="0" applyNumberFormat="0" applyFill="0" applyBorder="0" applyProtection="0">
      <alignment horizontal="left"/>
    </xf>
    <xf numFmtId="14" fontId="7" fillId="0" borderId="0" applyFont="0" applyFill="0" applyBorder="0" applyAlignment="0" applyProtection="0"/>
    <xf numFmtId="0" fontId="8" fillId="0" borderId="1" applyNumberFormat="0" applyFill="0" applyProtection="0">
      <alignment vertical="top" wrapText="1"/>
    </xf>
    <xf numFmtId="0" fontId="2" fillId="7" borderId="0" applyNumberFormat="0" applyBorder="0" applyAlignment="0" applyProtection="0"/>
    <xf numFmtId="0" fontId="33" fillId="0" borderId="0" applyNumberFormat="0" applyFill="0" applyBorder="0" applyAlignment="0" applyProtection="0"/>
  </cellStyleXfs>
  <cellXfs count="450">
    <xf numFmtId="0" fontId="0" fillId="0" borderId="0" xfId="0"/>
    <xf numFmtId="0" fontId="9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/>
    <xf numFmtId="0" fontId="15" fillId="0" borderId="0" xfId="1" applyNumberFormat="1" applyFont="1" applyAlignment="1">
      <alignment vertical="center"/>
    </xf>
    <xf numFmtId="0" fontId="16" fillId="0" borderId="0" xfId="1" applyFont="1" applyAlignment="1">
      <alignment vertical="center"/>
    </xf>
    <xf numFmtId="0" fontId="16" fillId="0" borderId="0" xfId="1" applyFont="1" applyFill="1" applyAlignment="1">
      <alignment vertical="center"/>
    </xf>
    <xf numFmtId="0" fontId="15" fillId="0" borderId="0" xfId="1" applyNumberFormat="1" applyFont="1" applyAlignment="1">
      <alignment horizontal="center" vertical="center"/>
    </xf>
    <xf numFmtId="165" fontId="3" fillId="0" borderId="0" xfId="0" applyNumberFormat="1" applyFont="1" applyAlignment="1">
      <alignment horizontal="left" wrapText="1"/>
    </xf>
    <xf numFmtId="1" fontId="3" fillId="0" borderId="0" xfId="0" applyNumberFormat="1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13" fillId="0" borderId="0" xfId="0" applyFont="1"/>
    <xf numFmtId="164" fontId="17" fillId="5" borderId="24" xfId="0" applyNumberFormat="1" applyFont="1" applyFill="1" applyBorder="1" applyAlignment="1">
      <alignment vertical="center"/>
    </xf>
    <xf numFmtId="0" fontId="19" fillId="3" borderId="13" xfId="0" applyFont="1" applyFill="1" applyBorder="1" applyAlignment="1">
      <alignment horizontal="left" vertical="center" wrapText="1"/>
    </xf>
    <xf numFmtId="0" fontId="19" fillId="3" borderId="13" xfId="0" applyFont="1" applyFill="1" applyBorder="1" applyAlignment="1">
      <alignment vertical="center" wrapText="1"/>
    </xf>
    <xf numFmtId="0" fontId="19" fillId="3" borderId="3" xfId="0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vertical="center" wrapText="1"/>
    </xf>
    <xf numFmtId="0" fontId="19" fillId="3" borderId="17" xfId="0" applyFont="1" applyFill="1" applyBorder="1" applyAlignment="1">
      <alignment horizontal="left" vertical="center" wrapText="1"/>
    </xf>
    <xf numFmtId="168" fontId="19" fillId="2" borderId="0" xfId="0" applyNumberFormat="1" applyFont="1" applyFill="1" applyAlignment="1">
      <alignment vertical="center"/>
    </xf>
    <xf numFmtId="0" fontId="19" fillId="3" borderId="17" xfId="0" applyFont="1" applyFill="1" applyBorder="1" applyAlignment="1">
      <alignment vertical="center" wrapText="1"/>
    </xf>
    <xf numFmtId="0" fontId="19" fillId="0" borderId="0" xfId="0" applyFont="1"/>
    <xf numFmtId="0" fontId="19" fillId="0" borderId="0" xfId="0" applyFont="1" applyAlignment="1">
      <alignment horizontal="center"/>
    </xf>
    <xf numFmtId="164" fontId="19" fillId="0" borderId="0" xfId="0" applyNumberFormat="1" applyFont="1"/>
    <xf numFmtId="0" fontId="24" fillId="4" borderId="26" xfId="5" applyFont="1" applyFill="1" applyBorder="1" applyAlignment="1">
      <alignment horizontal="left" vertical="center"/>
    </xf>
    <xf numFmtId="0" fontId="24" fillId="4" borderId="27" xfId="5" applyFont="1" applyFill="1" applyBorder="1" applyAlignment="1">
      <alignment horizontal="left" vertical="center"/>
    </xf>
    <xf numFmtId="0" fontId="23" fillId="4" borderId="28" xfId="0" applyFont="1" applyFill="1" applyBorder="1" applyAlignment="1">
      <alignment vertical="center"/>
    </xf>
    <xf numFmtId="0" fontId="23" fillId="4" borderId="29" xfId="0" applyFont="1" applyFill="1" applyBorder="1" applyAlignment="1">
      <alignment vertical="center"/>
    </xf>
    <xf numFmtId="49" fontId="24" fillId="4" borderId="29" xfId="0" applyNumberFormat="1" applyFont="1" applyFill="1" applyBorder="1" applyAlignment="1">
      <alignment vertical="center"/>
    </xf>
    <xf numFmtId="0" fontId="24" fillId="4" borderId="29" xfId="0" applyFont="1" applyFill="1" applyBorder="1" applyAlignment="1">
      <alignment vertical="center"/>
    </xf>
    <xf numFmtId="0" fontId="24" fillId="4" borderId="30" xfId="0" applyFont="1" applyFill="1" applyBorder="1" applyAlignment="1">
      <alignment vertical="center"/>
    </xf>
    <xf numFmtId="0" fontId="25" fillId="0" borderId="0" xfId="2" applyFont="1">
      <alignment horizontal="right"/>
    </xf>
    <xf numFmtId="166" fontId="17" fillId="3" borderId="8" xfId="0" applyNumberFormat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wrapText="1"/>
    </xf>
    <xf numFmtId="164" fontId="17" fillId="3" borderId="9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wrapText="1"/>
    </xf>
    <xf numFmtId="0" fontId="29" fillId="0" borderId="0" xfId="1" applyFont="1" applyAlignment="1">
      <alignment horizontal="center" vertical="center"/>
    </xf>
    <xf numFmtId="0" fontId="19" fillId="4" borderId="13" xfId="0" applyFont="1" applyFill="1" applyBorder="1" applyAlignment="1">
      <alignment vertical="center" wrapText="1"/>
    </xf>
    <xf numFmtId="172" fontId="19" fillId="4" borderId="13" xfId="0" applyNumberFormat="1" applyFont="1" applyFill="1" applyBorder="1" applyAlignment="1">
      <alignment vertical="center" wrapText="1"/>
    </xf>
    <xf numFmtId="0" fontId="19" fillId="4" borderId="13" xfId="0" applyFont="1" applyFill="1" applyBorder="1" applyAlignment="1">
      <alignment horizontal="center" vertical="center" wrapText="1"/>
    </xf>
    <xf numFmtId="164" fontId="19" fillId="4" borderId="13" xfId="0" applyNumberFormat="1" applyFont="1" applyFill="1" applyBorder="1" applyAlignment="1">
      <alignment vertical="center" wrapText="1"/>
    </xf>
    <xf numFmtId="164" fontId="19" fillId="4" borderId="14" xfId="0" applyNumberFormat="1" applyFont="1" applyFill="1" applyBorder="1" applyAlignment="1">
      <alignment vertical="center" wrapText="1"/>
    </xf>
    <xf numFmtId="0" fontId="19" fillId="0" borderId="0" xfId="0" applyFont="1" applyAlignment="1">
      <alignment vertical="center"/>
    </xf>
    <xf numFmtId="0" fontId="19" fillId="4" borderId="3" xfId="0" applyFont="1" applyFill="1" applyBorder="1" applyAlignment="1">
      <alignment vertical="center" wrapText="1"/>
    </xf>
    <xf numFmtId="172" fontId="19" fillId="4" borderId="3" xfId="0" applyNumberFormat="1" applyFont="1" applyFill="1" applyBorder="1" applyAlignment="1">
      <alignment vertical="center" wrapText="1"/>
    </xf>
    <xf numFmtId="0" fontId="19" fillId="4" borderId="3" xfId="0" applyFont="1" applyFill="1" applyBorder="1" applyAlignment="1">
      <alignment horizontal="center" vertical="center" wrapText="1"/>
    </xf>
    <xf numFmtId="164" fontId="19" fillId="4" borderId="3" xfId="0" applyNumberFormat="1" applyFont="1" applyFill="1" applyBorder="1" applyAlignment="1">
      <alignment vertical="center" wrapText="1"/>
    </xf>
    <xf numFmtId="164" fontId="19" fillId="4" borderId="6" xfId="0" applyNumberFormat="1" applyFont="1" applyFill="1" applyBorder="1" applyAlignment="1">
      <alignment vertical="center" wrapText="1"/>
    </xf>
    <xf numFmtId="164" fontId="19" fillId="4" borderId="35" xfId="0" applyNumberFormat="1" applyFont="1" applyFill="1" applyBorder="1" applyAlignment="1">
      <alignment vertical="center" wrapText="1"/>
    </xf>
    <xf numFmtId="0" fontId="19" fillId="4" borderId="17" xfId="0" applyFont="1" applyFill="1" applyBorder="1" applyAlignment="1">
      <alignment vertical="center" wrapText="1"/>
    </xf>
    <xf numFmtId="172" fontId="19" fillId="4" borderId="17" xfId="0" applyNumberFormat="1" applyFont="1" applyFill="1" applyBorder="1" applyAlignment="1">
      <alignment vertical="center" wrapText="1"/>
    </xf>
    <xf numFmtId="164" fontId="19" fillId="2" borderId="33" xfId="0" applyNumberFormat="1" applyFont="1" applyFill="1" applyBorder="1" applyAlignment="1">
      <alignment vertical="center" wrapText="1"/>
    </xf>
    <xf numFmtId="164" fontId="19" fillId="4" borderId="34" xfId="0" applyNumberFormat="1" applyFont="1" applyFill="1" applyBorder="1" applyAlignment="1">
      <alignment vertical="center" wrapText="1"/>
    </xf>
    <xf numFmtId="164" fontId="19" fillId="4" borderId="17" xfId="0" applyNumberFormat="1" applyFont="1" applyFill="1" applyBorder="1" applyAlignment="1">
      <alignment vertical="center" wrapText="1"/>
    </xf>
    <xf numFmtId="164" fontId="19" fillId="4" borderId="18" xfId="0" applyNumberFormat="1" applyFont="1" applyFill="1" applyBorder="1" applyAlignment="1">
      <alignment vertical="center" wrapText="1"/>
    </xf>
    <xf numFmtId="165" fontId="19" fillId="3" borderId="19" xfId="0" applyNumberFormat="1" applyFont="1" applyFill="1" applyBorder="1" applyAlignment="1">
      <alignment horizontal="left" vertical="center" wrapText="1"/>
    </xf>
    <xf numFmtId="0" fontId="19" fillId="3" borderId="20" xfId="0" applyFont="1" applyFill="1" applyBorder="1" applyAlignment="1">
      <alignment vertical="center"/>
    </xf>
    <xf numFmtId="1" fontId="19" fillId="3" borderId="20" xfId="0" applyNumberFormat="1" applyFont="1" applyFill="1" applyBorder="1" applyAlignment="1">
      <alignment horizontal="right" vertical="center"/>
    </xf>
    <xf numFmtId="172" fontId="19" fillId="2" borderId="20" xfId="0" applyNumberFormat="1" applyFont="1" applyFill="1" applyBorder="1" applyAlignment="1">
      <alignment vertical="center"/>
    </xf>
    <xf numFmtId="0" fontId="19" fillId="3" borderId="20" xfId="0" applyFont="1" applyFill="1" applyBorder="1" applyAlignment="1">
      <alignment horizontal="center" vertical="center"/>
    </xf>
    <xf numFmtId="164" fontId="19" fillId="3" borderId="20" xfId="0" applyNumberFormat="1" applyFont="1" applyFill="1" applyBorder="1" applyAlignment="1">
      <alignment vertical="center"/>
    </xf>
    <xf numFmtId="164" fontId="19" fillId="3" borderId="21" xfId="0" applyNumberFormat="1" applyFont="1" applyFill="1" applyBorder="1" applyAlignment="1">
      <alignment vertical="center"/>
    </xf>
    <xf numFmtId="165" fontId="19" fillId="0" borderId="0" xfId="0" applyNumberFormat="1" applyFont="1" applyAlignment="1">
      <alignment horizontal="left" vertical="center" wrapText="1"/>
    </xf>
    <xf numFmtId="1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164" fontId="19" fillId="0" borderId="0" xfId="0" applyNumberFormat="1" applyFont="1" applyAlignment="1">
      <alignment vertical="center"/>
    </xf>
    <xf numFmtId="165" fontId="21" fillId="5" borderId="22" xfId="0" applyNumberFormat="1" applyFont="1" applyFill="1" applyBorder="1" applyAlignment="1">
      <alignment horizontal="left" vertical="center" wrapText="1"/>
    </xf>
    <xf numFmtId="0" fontId="17" fillId="5" borderId="23" xfId="0" applyFont="1" applyFill="1" applyBorder="1" applyAlignment="1">
      <alignment vertical="center"/>
    </xf>
    <xf numFmtId="164" fontId="17" fillId="5" borderId="23" xfId="0" applyNumberFormat="1" applyFont="1" applyFill="1" applyBorder="1" applyAlignment="1">
      <alignment vertical="center"/>
    </xf>
    <xf numFmtId="0" fontId="17" fillId="5" borderId="23" xfId="0" applyFont="1" applyFill="1" applyBorder="1" applyAlignment="1">
      <alignment horizontal="center" vertical="center"/>
    </xf>
    <xf numFmtId="165" fontId="21" fillId="0" borderId="0" xfId="0" applyNumberFormat="1" applyFont="1" applyAlignment="1">
      <alignment horizontal="left" vertical="center" wrapText="1"/>
    </xf>
    <xf numFmtId="0" fontId="22" fillId="0" borderId="0" xfId="0" applyFont="1" applyAlignment="1">
      <alignment vertical="center"/>
    </xf>
    <xf numFmtId="1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164" fontId="22" fillId="0" borderId="0" xfId="0" applyNumberFormat="1" applyFont="1" applyAlignment="1">
      <alignment vertical="center"/>
    </xf>
    <xf numFmtId="1" fontId="19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" fontId="19" fillId="0" borderId="0" xfId="0" applyNumberFormat="1" applyFont="1"/>
    <xf numFmtId="0" fontId="23" fillId="0" borderId="0" xfId="0" applyFont="1" applyAlignment="1">
      <alignment horizontal="left" vertical="center"/>
    </xf>
    <xf numFmtId="1" fontId="31" fillId="0" borderId="0" xfId="0" applyNumberFormat="1" applyFont="1"/>
    <xf numFmtId="171" fontId="21" fillId="0" borderId="0" xfId="0" applyNumberFormat="1" applyFont="1"/>
    <xf numFmtId="173" fontId="0" fillId="0" borderId="0" xfId="0" applyNumberFormat="1"/>
    <xf numFmtId="0" fontId="0" fillId="0" borderId="0" xfId="0" quotePrefix="1"/>
    <xf numFmtId="0" fontId="35" fillId="0" borderId="0" xfId="1" applyFont="1" applyFill="1" applyAlignment="1">
      <alignment horizontal="center" vertical="center"/>
    </xf>
    <xf numFmtId="1" fontId="17" fillId="9" borderId="9" xfId="0" applyNumberFormat="1" applyFont="1" applyFill="1" applyBorder="1" applyAlignment="1">
      <alignment horizontal="center" vertical="center" wrapText="1"/>
    </xf>
    <xf numFmtId="0" fontId="35" fillId="10" borderId="75" xfId="0" applyFont="1" applyFill="1" applyBorder="1" applyAlignment="1">
      <alignment horizontal="center" vertical="center"/>
    </xf>
    <xf numFmtId="0" fontId="35" fillId="10" borderId="76" xfId="0" applyFont="1" applyFill="1" applyBorder="1" applyAlignment="1">
      <alignment horizontal="center" vertical="center"/>
    </xf>
    <xf numFmtId="0" fontId="36" fillId="0" borderId="74" xfId="0" applyFont="1" applyBorder="1"/>
    <xf numFmtId="0" fontId="25" fillId="0" borderId="0" xfId="2" applyFont="1" applyAlignment="1">
      <alignment horizontal="right" vertical="center"/>
    </xf>
    <xf numFmtId="0" fontId="19" fillId="0" borderId="2" xfId="0" applyFont="1" applyBorder="1" applyAlignment="1">
      <alignment horizontal="left" vertical="center"/>
    </xf>
    <xf numFmtId="0" fontId="25" fillId="0" borderId="2" xfId="2" applyFont="1" applyBorder="1" applyAlignment="1">
      <alignment horizontal="left" vertical="center"/>
    </xf>
    <xf numFmtId="0" fontId="38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19" fillId="2" borderId="77" xfId="0" applyFont="1" applyFill="1" applyBorder="1"/>
    <xf numFmtId="0" fontId="19" fillId="4" borderId="52" xfId="0" applyFont="1" applyFill="1" applyBorder="1"/>
    <xf numFmtId="0" fontId="40" fillId="0" borderId="0" xfId="7" quotePrefix="1" applyFont="1" applyFill="1" applyBorder="1"/>
    <xf numFmtId="0" fontId="19" fillId="2" borderId="52" xfId="0" applyFont="1" applyFill="1" applyBorder="1"/>
    <xf numFmtId="0" fontId="19" fillId="0" borderId="0" xfId="0" quotePrefix="1" applyFont="1"/>
    <xf numFmtId="0" fontId="40" fillId="0" borderId="0" xfId="7" quotePrefix="1" applyFont="1" applyFill="1"/>
    <xf numFmtId="0" fontId="19" fillId="4" borderId="48" xfId="0" applyFont="1" applyFill="1" applyBorder="1"/>
    <xf numFmtId="0" fontId="19" fillId="4" borderId="50" xfId="0" applyFont="1" applyFill="1" applyBorder="1"/>
    <xf numFmtId="0" fontId="19" fillId="11" borderId="56" xfId="0" applyFont="1" applyFill="1" applyBorder="1"/>
    <xf numFmtId="0" fontId="28" fillId="12" borderId="83" xfId="0" applyFont="1" applyFill="1" applyBorder="1" applyAlignment="1">
      <alignment horizontal="center"/>
    </xf>
    <xf numFmtId="0" fontId="28" fillId="12" borderId="82" xfId="0" applyFont="1" applyFill="1" applyBorder="1" applyAlignment="1">
      <alignment horizontal="center"/>
    </xf>
    <xf numFmtId="0" fontId="19" fillId="3" borderId="57" xfId="0" applyFont="1" applyFill="1" applyBorder="1"/>
    <xf numFmtId="0" fontId="19" fillId="11" borderId="92" xfId="0" applyFont="1" applyFill="1" applyBorder="1"/>
    <xf numFmtId="0" fontId="19" fillId="11" borderId="91" xfId="0" applyFont="1" applyFill="1" applyBorder="1"/>
    <xf numFmtId="0" fontId="19" fillId="3" borderId="58" xfId="0" applyFont="1" applyFill="1" applyBorder="1"/>
    <xf numFmtId="0" fontId="19" fillId="3" borderId="40" xfId="0" applyFont="1" applyFill="1" applyBorder="1" applyAlignment="1">
      <alignment horizontal="center"/>
    </xf>
    <xf numFmtId="0" fontId="19" fillId="3" borderId="43" xfId="0" applyFont="1" applyFill="1" applyBorder="1" applyAlignment="1">
      <alignment horizontal="center"/>
    </xf>
    <xf numFmtId="0" fontId="19" fillId="3" borderId="39" xfId="0" applyFont="1" applyFill="1" applyBorder="1" applyAlignment="1">
      <alignment horizontal="center"/>
    </xf>
    <xf numFmtId="0" fontId="19" fillId="11" borderId="93" xfId="0" applyFont="1" applyFill="1" applyBorder="1"/>
    <xf numFmtId="0" fontId="19" fillId="11" borderId="84" xfId="0" applyFont="1" applyFill="1" applyBorder="1"/>
    <xf numFmtId="0" fontId="19" fillId="3" borderId="69" xfId="0" applyFont="1" applyFill="1" applyBorder="1"/>
    <xf numFmtId="0" fontId="19" fillId="4" borderId="70" xfId="0" applyFont="1" applyFill="1" applyBorder="1" applyAlignment="1">
      <alignment horizontal="center"/>
    </xf>
    <xf numFmtId="0" fontId="19" fillId="4" borderId="71" xfId="0" applyFont="1" applyFill="1" applyBorder="1" applyAlignment="1">
      <alignment horizontal="center"/>
    </xf>
    <xf numFmtId="0" fontId="19" fillId="3" borderId="41" xfId="0" applyFont="1" applyFill="1" applyBorder="1"/>
    <xf numFmtId="0" fontId="19" fillId="4" borderId="44" xfId="0" applyFont="1" applyFill="1" applyBorder="1" applyAlignment="1">
      <alignment horizontal="center"/>
    </xf>
    <xf numFmtId="0" fontId="19" fillId="4" borderId="37" xfId="0" applyFont="1" applyFill="1" applyBorder="1" applyAlignment="1">
      <alignment horizontal="center"/>
    </xf>
    <xf numFmtId="0" fontId="19" fillId="11" borderId="59" xfId="0" applyFont="1" applyFill="1" applyBorder="1"/>
    <xf numFmtId="0" fontId="19" fillId="11" borderId="60" xfId="0" applyFont="1" applyFill="1" applyBorder="1"/>
    <xf numFmtId="0" fontId="19" fillId="11" borderId="61" xfId="0" applyFont="1" applyFill="1" applyBorder="1"/>
    <xf numFmtId="0" fontId="19" fillId="11" borderId="62" xfId="0" applyFont="1" applyFill="1" applyBorder="1"/>
    <xf numFmtId="0" fontId="41" fillId="0" borderId="0" xfId="0" applyFont="1" applyAlignment="1">
      <alignment horizontal="left" vertical="center"/>
    </xf>
    <xf numFmtId="0" fontId="19" fillId="2" borderId="63" xfId="0" applyFont="1" applyFill="1" applyBorder="1"/>
    <xf numFmtId="0" fontId="19" fillId="3" borderId="64" xfId="0" applyFont="1" applyFill="1" applyBorder="1"/>
    <xf numFmtId="0" fontId="19" fillId="3" borderId="65" xfId="0" applyFont="1" applyFill="1" applyBorder="1"/>
    <xf numFmtId="0" fontId="19" fillId="3" borderId="66" xfId="0" applyFont="1" applyFill="1" applyBorder="1"/>
    <xf numFmtId="0" fontId="19" fillId="3" borderId="42" xfId="0" applyFont="1" applyFill="1" applyBorder="1"/>
    <xf numFmtId="0" fontId="19" fillId="4" borderId="45" xfId="0" applyFont="1" applyFill="1" applyBorder="1" applyAlignment="1">
      <alignment horizontal="center"/>
    </xf>
    <xf numFmtId="0" fontId="19" fillId="4" borderId="38" xfId="0" applyFont="1" applyFill="1" applyBorder="1" applyAlignment="1">
      <alignment horizontal="center"/>
    </xf>
    <xf numFmtId="0" fontId="19" fillId="4" borderId="93" xfId="0" applyFont="1" applyFill="1" applyBorder="1"/>
    <xf numFmtId="0" fontId="19" fillId="4" borderId="84" xfId="0" applyFont="1" applyFill="1" applyBorder="1"/>
    <xf numFmtId="0" fontId="19" fillId="8" borderId="89" xfId="0" applyFont="1" applyFill="1" applyBorder="1"/>
    <xf numFmtId="0" fontId="19" fillId="8" borderId="84" xfId="0" applyFont="1" applyFill="1" applyBorder="1"/>
    <xf numFmtId="0" fontId="19" fillId="8" borderId="90" xfId="0" applyFont="1" applyFill="1" applyBorder="1"/>
    <xf numFmtId="0" fontId="19" fillId="13" borderId="86" xfId="0" applyFont="1" applyFill="1" applyBorder="1"/>
    <xf numFmtId="0" fontId="19" fillId="13" borderId="84" xfId="0" applyFont="1" applyFill="1" applyBorder="1"/>
    <xf numFmtId="0" fontId="19" fillId="13" borderId="87" xfId="0" applyFont="1" applyFill="1" applyBorder="1"/>
    <xf numFmtId="0" fontId="19" fillId="13" borderId="88" xfId="0" applyFont="1" applyFill="1" applyBorder="1"/>
    <xf numFmtId="0" fontId="19" fillId="13" borderId="85" xfId="0" applyFont="1" applyFill="1" applyBorder="1"/>
    <xf numFmtId="0" fontId="19" fillId="13" borderId="46" xfId="0" applyFont="1" applyFill="1" applyBorder="1"/>
    <xf numFmtId="0" fontId="19" fillId="13" borderId="47" xfId="0" applyFont="1" applyFill="1" applyBorder="1"/>
    <xf numFmtId="0" fontId="19" fillId="13" borderId="48" xfId="0" applyFont="1" applyFill="1" applyBorder="1"/>
    <xf numFmtId="0" fontId="19" fillId="13" borderId="49" xfId="0" applyFont="1" applyFill="1" applyBorder="1"/>
    <xf numFmtId="0" fontId="19" fillId="13" borderId="50" xfId="0" applyFont="1" applyFill="1" applyBorder="1"/>
    <xf numFmtId="0" fontId="19" fillId="13" borderId="51" xfId="0" applyFont="1" applyFill="1" applyBorder="1"/>
    <xf numFmtId="0" fontId="19" fillId="8" borderId="46" xfId="0" applyFont="1" applyFill="1" applyBorder="1"/>
    <xf numFmtId="0" fontId="19" fillId="8" borderId="47" xfId="0" applyFont="1" applyFill="1" applyBorder="1"/>
    <xf numFmtId="0" fontId="19" fillId="8" borderId="48" xfId="0" applyFont="1" applyFill="1" applyBorder="1"/>
    <xf numFmtId="0" fontId="19" fillId="8" borderId="49" xfId="0" applyFont="1" applyFill="1" applyBorder="1"/>
    <xf numFmtId="0" fontId="19" fillId="8" borderId="50" xfId="0" applyFont="1" applyFill="1" applyBorder="1"/>
    <xf numFmtId="0" fontId="19" fillId="8" borderId="51" xfId="0" applyFont="1" applyFill="1" applyBorder="1"/>
    <xf numFmtId="0" fontId="19" fillId="11" borderId="49" xfId="0" applyFont="1" applyFill="1" applyBorder="1"/>
    <xf numFmtId="0" fontId="19" fillId="11" borderId="51" xfId="0" applyFont="1" applyFill="1" applyBorder="1"/>
    <xf numFmtId="0" fontId="19" fillId="11" borderId="95" xfId="0" applyFont="1" applyFill="1" applyBorder="1"/>
    <xf numFmtId="0" fontId="19" fillId="4" borderId="94" xfId="0" applyFont="1" applyFill="1" applyBorder="1" applyAlignment="1">
      <alignment horizontal="right"/>
    </xf>
    <xf numFmtId="0" fontId="1" fillId="0" borderId="0" xfId="0" applyFont="1"/>
    <xf numFmtId="0" fontId="34" fillId="15" borderId="99" xfId="0" applyFont="1" applyFill="1" applyBorder="1" applyAlignment="1">
      <alignment horizontal="center"/>
    </xf>
    <xf numFmtId="0" fontId="1" fillId="0" borderId="72" xfId="0" applyFont="1" applyBorder="1"/>
    <xf numFmtId="0" fontId="39" fillId="14" borderId="100" xfId="0" applyFont="1" applyFill="1" applyBorder="1" applyAlignment="1">
      <alignment horizontal="center" vertical="center"/>
    </xf>
    <xf numFmtId="0" fontId="28" fillId="14" borderId="101" xfId="0" applyFont="1" applyFill="1" applyBorder="1" applyAlignment="1">
      <alignment horizontal="center" vertical="center"/>
    </xf>
    <xf numFmtId="0" fontId="37" fillId="2" borderId="100" xfId="7" quotePrefix="1" applyFont="1" applyFill="1" applyBorder="1" applyAlignment="1">
      <alignment horizontal="center" vertical="center"/>
    </xf>
    <xf numFmtId="0" fontId="19" fillId="11" borderId="102" xfId="0" applyFont="1" applyFill="1" applyBorder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103" xfId="0" applyFont="1" applyBorder="1" applyAlignment="1">
      <alignment vertical="center"/>
    </xf>
    <xf numFmtId="164" fontId="11" fillId="4" borderId="52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43" fillId="0" borderId="0" xfId="0" applyFont="1"/>
    <xf numFmtId="0" fontId="17" fillId="0" borderId="0" xfId="0" applyFont="1" applyAlignment="1">
      <alignment horizontal="center" wrapText="1"/>
    </xf>
    <xf numFmtId="169" fontId="19" fillId="2" borderId="104" xfId="0" applyNumberFormat="1" applyFont="1" applyFill="1" applyBorder="1" applyAlignment="1">
      <alignment horizontal="left" vertical="center"/>
    </xf>
    <xf numFmtId="173" fontId="23" fillId="0" borderId="0" xfId="0" applyNumberFormat="1" applyFont="1"/>
    <xf numFmtId="173" fontId="43" fillId="0" borderId="0" xfId="0" applyNumberFormat="1" applyFont="1"/>
    <xf numFmtId="14" fontId="44" fillId="0" borderId="0" xfId="4" applyFont="1" applyBorder="1" applyAlignment="1">
      <alignment horizontal="left"/>
    </xf>
    <xf numFmtId="0" fontId="23" fillId="0" borderId="0" xfId="0" applyFont="1"/>
    <xf numFmtId="1" fontId="28" fillId="2" borderId="104" xfId="0" applyNumberFormat="1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 wrapText="1"/>
    </xf>
    <xf numFmtId="0" fontId="38" fillId="0" borderId="0" xfId="2" applyFont="1" applyAlignment="1">
      <alignment horizontal="right" vertical="center"/>
    </xf>
    <xf numFmtId="0" fontId="16" fillId="0" borderId="0" xfId="1" applyFont="1" applyAlignment="1">
      <alignment horizontal="center" vertical="center"/>
    </xf>
    <xf numFmtId="0" fontId="15" fillId="0" borderId="0" xfId="1" applyNumberFormat="1" applyFont="1" applyFill="1" applyAlignment="1">
      <alignment vertical="center"/>
    </xf>
    <xf numFmtId="0" fontId="38" fillId="0" borderId="0" xfId="2" applyFont="1" applyFill="1" applyAlignment="1">
      <alignment horizontal="right" vertical="center"/>
    </xf>
    <xf numFmtId="0" fontId="25" fillId="0" borderId="2" xfId="2" applyFont="1" applyFill="1" applyBorder="1" applyAlignment="1">
      <alignment horizontal="left" vertical="center"/>
    </xf>
    <xf numFmtId="0" fontId="25" fillId="0" borderId="0" xfId="2" applyFont="1" applyFill="1" applyAlignment="1">
      <alignment horizontal="right" vertical="center"/>
    </xf>
    <xf numFmtId="1" fontId="43" fillId="0" borderId="0" xfId="0" applyNumberFormat="1" applyFont="1"/>
    <xf numFmtId="1" fontId="17" fillId="0" borderId="0" xfId="0" applyNumberFormat="1" applyFont="1" applyAlignment="1">
      <alignment horizontal="center" wrapText="1"/>
    </xf>
    <xf numFmtId="164" fontId="30" fillId="4" borderId="115" xfId="0" applyNumberFormat="1" applyFont="1" applyFill="1" applyBorder="1" applyAlignment="1">
      <alignment horizontal="right" vertical="top"/>
    </xf>
    <xf numFmtId="164" fontId="30" fillId="2" borderId="116" xfId="0" applyNumberFormat="1" applyFont="1" applyFill="1" applyBorder="1" applyAlignment="1">
      <alignment horizontal="right" vertical="top"/>
    </xf>
    <xf numFmtId="164" fontId="19" fillId="4" borderId="115" xfId="0" applyNumberFormat="1" applyFont="1" applyFill="1" applyBorder="1" applyAlignment="1">
      <alignment horizontal="right"/>
    </xf>
    <xf numFmtId="164" fontId="19" fillId="2" borderId="116" xfId="0" applyNumberFormat="1" applyFont="1" applyFill="1" applyBorder="1" applyAlignment="1">
      <alignment horizontal="right"/>
    </xf>
    <xf numFmtId="164" fontId="19" fillId="4" borderId="117" xfId="0" applyNumberFormat="1" applyFont="1" applyFill="1" applyBorder="1" applyAlignment="1">
      <alignment horizontal="right"/>
    </xf>
    <xf numFmtId="164" fontId="19" fillId="2" borderId="118" xfId="0" applyNumberFormat="1" applyFont="1" applyFill="1" applyBorder="1" applyAlignment="1">
      <alignment horizontal="right"/>
    </xf>
    <xf numFmtId="175" fontId="19" fillId="0" borderId="0" xfId="0" applyNumberFormat="1" applyFont="1"/>
    <xf numFmtId="0" fontId="45" fillId="0" borderId="0" xfId="0" applyFont="1"/>
    <xf numFmtId="0" fontId="17" fillId="3" borderId="123" xfId="0" applyFont="1" applyFill="1" applyBorder="1" applyAlignment="1">
      <alignment horizontal="center"/>
    </xf>
    <xf numFmtId="0" fontId="17" fillId="3" borderId="119" xfId="0" applyFont="1" applyFill="1" applyBorder="1" applyAlignment="1">
      <alignment horizontal="center"/>
    </xf>
    <xf numFmtId="0" fontId="17" fillId="3" borderId="120" xfId="0" applyFont="1" applyFill="1" applyBorder="1" applyAlignment="1">
      <alignment horizontal="center"/>
    </xf>
    <xf numFmtId="0" fontId="17" fillId="3" borderId="79" xfId="0" applyFont="1" applyFill="1" applyBorder="1" applyAlignment="1">
      <alignment horizontal="center"/>
    </xf>
    <xf numFmtId="0" fontId="17" fillId="3" borderId="112" xfId="0" applyFont="1" applyFill="1" applyBorder="1" applyAlignment="1">
      <alignment horizontal="center"/>
    </xf>
    <xf numFmtId="0" fontId="23" fillId="3" borderId="53" xfId="0" applyFont="1" applyFill="1" applyBorder="1" applyAlignment="1">
      <alignment horizontal="center"/>
    </xf>
    <xf numFmtId="0" fontId="19" fillId="3" borderId="127" xfId="0" applyFont="1" applyFill="1" applyBorder="1" applyAlignment="1">
      <alignment horizontal="left"/>
    </xf>
    <xf numFmtId="0" fontId="19" fillId="3" borderId="31" xfId="0" applyFont="1" applyFill="1" applyBorder="1" applyAlignment="1">
      <alignment horizontal="left"/>
    </xf>
    <xf numFmtId="164" fontId="19" fillId="3" borderId="31" xfId="0" applyNumberFormat="1" applyFont="1" applyFill="1" applyBorder="1" applyAlignment="1">
      <alignment horizontal="left"/>
    </xf>
    <xf numFmtId="0" fontId="19" fillId="3" borderId="32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35" fillId="10" borderId="96" xfId="0" applyFont="1" applyFill="1" applyBorder="1" applyAlignment="1">
      <alignment horizontal="center" vertical="center"/>
    </xf>
    <xf numFmtId="0" fontId="35" fillId="10" borderId="128" xfId="0" applyFont="1" applyFill="1" applyBorder="1" applyAlignment="1">
      <alignment horizontal="center" vertical="center"/>
    </xf>
    <xf numFmtId="0" fontId="24" fillId="4" borderId="0" xfId="5" applyFont="1" applyFill="1" applyBorder="1" applyAlignment="1">
      <alignment horizontal="left" vertical="center"/>
    </xf>
    <xf numFmtId="0" fontId="35" fillId="0" borderId="0" xfId="1" applyFont="1" applyAlignment="1">
      <alignment horizontal="center" vertical="center"/>
    </xf>
    <xf numFmtId="0" fontId="36" fillId="0" borderId="0" xfId="0" applyFont="1"/>
    <xf numFmtId="174" fontId="1" fillId="0" borderId="0" xfId="0" applyNumberFormat="1" applyFont="1"/>
    <xf numFmtId="173" fontId="19" fillId="2" borderId="13" xfId="0" applyNumberFormat="1" applyFont="1" applyFill="1" applyBorder="1" applyAlignment="1">
      <alignment horizontal="center" vertical="center" wrapText="1"/>
    </xf>
    <xf numFmtId="173" fontId="19" fillId="2" borderId="3" xfId="0" applyNumberFormat="1" applyFont="1" applyFill="1" applyBorder="1" applyAlignment="1">
      <alignment horizontal="center" vertical="center" wrapText="1"/>
    </xf>
    <xf numFmtId="173" fontId="19" fillId="2" borderId="129" xfId="0" applyNumberFormat="1" applyFont="1" applyFill="1" applyBorder="1" applyAlignment="1">
      <alignment horizontal="center" vertical="center" wrapText="1"/>
    </xf>
    <xf numFmtId="0" fontId="24" fillId="4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173" fontId="1" fillId="0" borderId="0" xfId="0" applyNumberFormat="1" applyFont="1"/>
    <xf numFmtId="173" fontId="19" fillId="3" borderId="36" xfId="0" applyNumberFormat="1" applyFont="1" applyFill="1" applyBorder="1" applyAlignment="1">
      <alignment horizontal="center" vertical="center" wrapText="1"/>
    </xf>
    <xf numFmtId="176" fontId="19" fillId="4" borderId="116" xfId="0" applyNumberFormat="1" applyFont="1" applyFill="1" applyBorder="1"/>
    <xf numFmtId="176" fontId="23" fillId="4" borderId="116" xfId="0" applyNumberFormat="1" applyFont="1" applyFill="1" applyBorder="1"/>
    <xf numFmtId="176" fontId="19" fillId="4" borderId="118" xfId="0" applyNumberFormat="1" applyFont="1" applyFill="1" applyBorder="1"/>
    <xf numFmtId="0" fontId="46" fillId="10" borderId="68" xfId="0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176" fontId="19" fillId="4" borderId="114" xfId="0" applyNumberFormat="1" applyFont="1" applyFill="1" applyBorder="1"/>
    <xf numFmtId="164" fontId="30" fillId="4" borderId="113" xfId="0" applyNumberFormat="1" applyFont="1" applyFill="1" applyBorder="1" applyAlignment="1">
      <alignment horizontal="right"/>
    </xf>
    <xf numFmtId="164" fontId="46" fillId="4" borderId="115" xfId="0" applyNumberFormat="1" applyFont="1" applyFill="1" applyBorder="1" applyAlignment="1">
      <alignment horizontal="center"/>
    </xf>
    <xf numFmtId="164" fontId="30" fillId="2" borderId="114" xfId="0" applyNumberFormat="1" applyFont="1" applyFill="1" applyBorder="1" applyAlignment="1">
      <alignment horizontal="right"/>
    </xf>
    <xf numFmtId="164" fontId="19" fillId="2" borderId="116" xfId="0" applyNumberFormat="1" applyFont="1" applyFill="1" applyBorder="1" applyAlignment="1">
      <alignment horizontal="left"/>
    </xf>
    <xf numFmtId="173" fontId="13" fillId="0" borderId="0" xfId="0" applyNumberFormat="1" applyFont="1"/>
    <xf numFmtId="0" fontId="13" fillId="0" borderId="0" xfId="0" applyFont="1" applyAlignment="1">
      <alignment horizontal="left"/>
    </xf>
    <xf numFmtId="0" fontId="18" fillId="3" borderId="130" xfId="0" applyFont="1" applyFill="1" applyBorder="1" applyAlignment="1">
      <alignment horizontal="center" vertical="center" wrapText="1"/>
    </xf>
    <xf numFmtId="0" fontId="18" fillId="3" borderId="131" xfId="0" applyFont="1" applyFill="1" applyBorder="1" applyAlignment="1">
      <alignment horizontal="center" vertical="center" wrapText="1"/>
    </xf>
    <xf numFmtId="0" fontId="18" fillId="3" borderId="132" xfId="0" applyFont="1" applyFill="1" applyBorder="1" applyAlignment="1">
      <alignment horizontal="center" vertical="center" wrapText="1"/>
    </xf>
    <xf numFmtId="0" fontId="18" fillId="3" borderId="80" xfId="0" applyFont="1" applyFill="1" applyBorder="1" applyAlignment="1">
      <alignment horizontal="center" vertical="center" wrapText="1"/>
    </xf>
    <xf numFmtId="0" fontId="18" fillId="3" borderId="133" xfId="0" applyFont="1" applyFill="1" applyBorder="1" applyAlignment="1">
      <alignment horizontal="center" vertical="center" wrapText="1"/>
    </xf>
    <xf numFmtId="0" fontId="18" fillId="3" borderId="134" xfId="0" applyFont="1" applyFill="1" applyBorder="1" applyAlignment="1">
      <alignment horizontal="center" vertical="center" wrapText="1"/>
    </xf>
    <xf numFmtId="0" fontId="13" fillId="16" borderId="135" xfId="0" applyFont="1" applyFill="1" applyBorder="1" applyAlignment="1">
      <alignment horizontal="center"/>
    </xf>
    <xf numFmtId="0" fontId="13" fillId="16" borderId="136" xfId="0" applyFont="1" applyFill="1" applyBorder="1"/>
    <xf numFmtId="177" fontId="13" fillId="16" borderId="137" xfId="0" applyNumberFormat="1" applyFont="1" applyFill="1" applyBorder="1" applyAlignment="1">
      <alignment horizontal="right"/>
    </xf>
    <xf numFmtId="177" fontId="13" fillId="16" borderId="138" xfId="0" applyNumberFormat="1" applyFont="1" applyFill="1" applyBorder="1" applyAlignment="1">
      <alignment horizontal="right"/>
    </xf>
    <xf numFmtId="0" fontId="13" fillId="8" borderId="139" xfId="0" applyFont="1" applyFill="1" applyBorder="1"/>
    <xf numFmtId="172" fontId="13" fillId="8" borderId="140" xfId="0" applyNumberFormat="1" applyFont="1" applyFill="1" applyBorder="1" applyAlignment="1">
      <alignment horizontal="center"/>
    </xf>
    <xf numFmtId="172" fontId="13" fillId="8" borderId="141" xfId="0" applyNumberFormat="1" applyFont="1" applyFill="1" applyBorder="1" applyAlignment="1">
      <alignment horizontal="center"/>
    </xf>
    <xf numFmtId="0" fontId="13" fillId="17" borderId="139" xfId="0" applyFont="1" applyFill="1" applyBorder="1"/>
    <xf numFmtId="172" fontId="13" fillId="17" borderId="140" xfId="0" applyNumberFormat="1" applyFont="1" applyFill="1" applyBorder="1" applyAlignment="1">
      <alignment horizontal="center"/>
    </xf>
    <xf numFmtId="172" fontId="13" fillId="17" borderId="141" xfId="0" applyNumberFormat="1" applyFont="1" applyFill="1" applyBorder="1" applyAlignment="1">
      <alignment horizontal="center"/>
    </xf>
    <xf numFmtId="0" fontId="13" fillId="16" borderId="115" xfId="0" applyFont="1" applyFill="1" applyBorder="1" applyAlignment="1">
      <alignment horizontal="center"/>
    </xf>
    <xf numFmtId="0" fontId="13" fillId="16" borderId="54" xfId="0" applyFont="1" applyFill="1" applyBorder="1"/>
    <xf numFmtId="177" fontId="13" fillId="16" borderId="55" xfId="0" applyNumberFormat="1" applyFont="1" applyFill="1" applyBorder="1" applyAlignment="1">
      <alignment horizontal="right"/>
    </xf>
    <xf numFmtId="177" fontId="13" fillId="16" borderId="116" xfId="0" applyNumberFormat="1" applyFont="1" applyFill="1" applyBorder="1" applyAlignment="1">
      <alignment horizontal="right"/>
    </xf>
    <xf numFmtId="0" fontId="13" fillId="8" borderId="142" xfId="0" applyFont="1" applyFill="1" applyBorder="1"/>
    <xf numFmtId="172" fontId="13" fillId="8" borderId="143" xfId="0" applyNumberFormat="1" applyFont="1" applyFill="1" applyBorder="1" applyAlignment="1">
      <alignment horizontal="center"/>
    </xf>
    <xf numFmtId="172" fontId="13" fillId="8" borderId="144" xfId="0" applyNumberFormat="1" applyFont="1" applyFill="1" applyBorder="1" applyAlignment="1">
      <alignment horizontal="center"/>
    </xf>
    <xf numFmtId="0" fontId="13" fillId="17" borderId="145" xfId="0" applyFont="1" applyFill="1" applyBorder="1"/>
    <xf numFmtId="172" fontId="13" fillId="17" borderId="146" xfId="0" applyNumberFormat="1" applyFont="1" applyFill="1" applyBorder="1" applyAlignment="1">
      <alignment horizontal="center"/>
    </xf>
    <xf numFmtId="172" fontId="13" fillId="17" borderId="147" xfId="0" applyNumberFormat="1" applyFont="1" applyFill="1" applyBorder="1" applyAlignment="1">
      <alignment horizontal="center"/>
    </xf>
    <xf numFmtId="0" fontId="13" fillId="8" borderId="145" xfId="0" applyFont="1" applyFill="1" applyBorder="1"/>
    <xf numFmtId="172" fontId="13" fillId="8" borderId="146" xfId="0" applyNumberFormat="1" applyFont="1" applyFill="1" applyBorder="1" applyAlignment="1">
      <alignment horizontal="center"/>
    </xf>
    <xf numFmtId="172" fontId="13" fillId="8" borderId="147" xfId="0" applyNumberFormat="1" applyFont="1" applyFill="1" applyBorder="1" applyAlignment="1">
      <alignment horizontal="center"/>
    </xf>
    <xf numFmtId="0" fontId="13" fillId="8" borderId="115" xfId="0" applyFont="1" applyFill="1" applyBorder="1" applyAlignment="1">
      <alignment horizontal="center"/>
    </xf>
    <xf numFmtId="0" fontId="13" fillId="8" borderId="54" xfId="0" applyFont="1" applyFill="1" applyBorder="1"/>
    <xf numFmtId="177" fontId="13" fillId="8" borderId="55" xfId="0" applyNumberFormat="1" applyFont="1" applyFill="1" applyBorder="1" applyAlignment="1">
      <alignment horizontal="right"/>
    </xf>
    <xf numFmtId="177" fontId="13" fillId="8" borderId="116" xfId="0" applyNumberFormat="1" applyFont="1" applyFill="1" applyBorder="1" applyAlignment="1">
      <alignment horizontal="right"/>
    </xf>
    <xf numFmtId="0" fontId="13" fillId="14" borderId="115" xfId="0" applyFont="1" applyFill="1" applyBorder="1" applyAlignment="1">
      <alignment horizontal="center"/>
    </xf>
    <xf numFmtId="0" fontId="13" fillId="14" borderId="54" xfId="0" applyFont="1" applyFill="1" applyBorder="1"/>
    <xf numFmtId="177" fontId="13" fillId="14" borderId="55" xfId="0" applyNumberFormat="1" applyFont="1" applyFill="1" applyBorder="1" applyAlignment="1">
      <alignment horizontal="right"/>
    </xf>
    <xf numFmtId="177" fontId="13" fillId="14" borderId="116" xfId="0" applyNumberFormat="1" applyFont="1" applyFill="1" applyBorder="1" applyAlignment="1">
      <alignment horizontal="right"/>
    </xf>
    <xf numFmtId="0" fontId="13" fillId="18" borderId="115" xfId="0" applyFont="1" applyFill="1" applyBorder="1" applyAlignment="1">
      <alignment horizontal="center"/>
    </xf>
    <xf numFmtId="0" fontId="13" fillId="18" borderId="54" xfId="0" applyFont="1" applyFill="1" applyBorder="1"/>
    <xf numFmtId="177" fontId="13" fillId="18" borderId="55" xfId="0" applyNumberFormat="1" applyFont="1" applyFill="1" applyBorder="1" applyAlignment="1">
      <alignment horizontal="right"/>
    </xf>
    <xf numFmtId="177" fontId="13" fillId="18" borderId="116" xfId="0" applyNumberFormat="1" applyFont="1" applyFill="1" applyBorder="1" applyAlignment="1">
      <alignment horizontal="right"/>
    </xf>
    <xf numFmtId="0" fontId="13" fillId="18" borderId="148" xfId="0" applyFont="1" applyFill="1" applyBorder="1" applyAlignment="1">
      <alignment horizontal="center"/>
    </xf>
    <xf numFmtId="0" fontId="13" fillId="18" borderId="149" xfId="0" applyFont="1" applyFill="1" applyBorder="1"/>
    <xf numFmtId="177" fontId="13" fillId="18" borderId="150" xfId="0" applyNumberFormat="1" applyFont="1" applyFill="1" applyBorder="1" applyAlignment="1">
      <alignment horizontal="right"/>
    </xf>
    <xf numFmtId="177" fontId="13" fillId="18" borderId="151" xfId="0" applyNumberFormat="1" applyFont="1" applyFill="1" applyBorder="1" applyAlignment="1">
      <alignment horizontal="right"/>
    </xf>
    <xf numFmtId="0" fontId="28" fillId="14" borderId="152" xfId="0" applyFont="1" applyFill="1" applyBorder="1" applyAlignment="1">
      <alignment horizontal="center" vertical="center"/>
    </xf>
    <xf numFmtId="0" fontId="19" fillId="4" borderId="41" xfId="0" applyFont="1" applyFill="1" applyBorder="1"/>
    <xf numFmtId="0" fontId="23" fillId="11" borderId="56" xfId="0" applyFont="1" applyFill="1" applyBorder="1" applyAlignment="1">
      <alignment horizontal="center"/>
    </xf>
    <xf numFmtId="0" fontId="23" fillId="11" borderId="62" xfId="0" applyFont="1" applyFill="1" applyBorder="1" applyAlignment="1">
      <alignment horizontal="center"/>
    </xf>
    <xf numFmtId="0" fontId="17" fillId="3" borderId="153" xfId="0" applyFont="1" applyFill="1" applyBorder="1" applyAlignment="1">
      <alignment horizontal="center"/>
    </xf>
    <xf numFmtId="0" fontId="17" fillId="3" borderId="0" xfId="0" applyFont="1" applyFill="1" applyAlignment="1">
      <alignment horizontal="center"/>
    </xf>
    <xf numFmtId="0" fontId="17" fillId="3" borderId="154" xfId="0" applyFont="1" applyFill="1" applyBorder="1" applyAlignment="1">
      <alignment horizontal="center"/>
    </xf>
    <xf numFmtId="0" fontId="17" fillId="3" borderId="114" xfId="0" applyFont="1" applyFill="1" applyBorder="1" applyAlignment="1">
      <alignment horizontal="center"/>
    </xf>
    <xf numFmtId="0" fontId="17" fillId="3" borderId="81" xfId="0" applyFont="1" applyFill="1" applyBorder="1" applyAlignment="1">
      <alignment horizontal="center"/>
    </xf>
    <xf numFmtId="0" fontId="17" fillId="3" borderId="155" xfId="0" applyFont="1" applyFill="1" applyBorder="1" applyAlignment="1">
      <alignment horizontal="center"/>
    </xf>
    <xf numFmtId="0" fontId="19" fillId="16" borderId="156" xfId="0" applyFont="1" applyFill="1" applyBorder="1"/>
    <xf numFmtId="0" fontId="28" fillId="16" borderId="157" xfId="0" applyFont="1" applyFill="1" applyBorder="1" applyAlignment="1">
      <alignment horizontal="center"/>
    </xf>
    <xf numFmtId="0" fontId="0" fillId="16" borderId="158" xfId="0" applyFill="1" applyBorder="1"/>
    <xf numFmtId="0" fontId="19" fillId="11" borderId="159" xfId="0" applyFont="1" applyFill="1" applyBorder="1"/>
    <xf numFmtId="0" fontId="19" fillId="0" borderId="160" xfId="0" applyFont="1" applyBorder="1"/>
    <xf numFmtId="0" fontId="19" fillId="16" borderId="135" xfId="0" applyFont="1" applyFill="1" applyBorder="1" applyAlignment="1">
      <alignment horizontal="center"/>
    </xf>
    <xf numFmtId="0" fontId="19" fillId="16" borderId="161" xfId="0" applyFont="1" applyFill="1" applyBorder="1" applyAlignment="1">
      <alignment horizontal="center"/>
    </xf>
    <xf numFmtId="0" fontId="19" fillId="16" borderId="138" xfId="0" applyFont="1" applyFill="1" applyBorder="1"/>
    <xf numFmtId="0" fontId="19" fillId="2" borderId="138" xfId="0" applyFont="1" applyFill="1" applyBorder="1" applyAlignment="1">
      <alignment horizontal="center"/>
    </xf>
    <xf numFmtId="0" fontId="19" fillId="3" borderId="159" xfId="0" applyFont="1" applyFill="1" applyBorder="1"/>
    <xf numFmtId="0" fontId="19" fillId="16" borderId="163" xfId="0" applyFont="1" applyFill="1" applyBorder="1"/>
    <xf numFmtId="0" fontId="28" fillId="11" borderId="164" xfId="0" applyFont="1" applyFill="1" applyBorder="1" applyAlignment="1">
      <alignment horizontal="center"/>
    </xf>
    <xf numFmtId="0" fontId="0" fillId="16" borderId="165" xfId="0" applyFill="1" applyBorder="1"/>
    <xf numFmtId="0" fontId="19" fillId="11" borderId="65" xfId="0" applyFont="1" applyFill="1" applyBorder="1"/>
    <xf numFmtId="0" fontId="19" fillId="0" borderId="166" xfId="0" applyFont="1" applyBorder="1"/>
    <xf numFmtId="0" fontId="19" fillId="16" borderId="115" xfId="0" applyFont="1" applyFill="1" applyBorder="1" applyAlignment="1">
      <alignment horizontal="center"/>
    </xf>
    <xf numFmtId="0" fontId="19" fillId="16" borderId="167" xfId="0" applyFont="1" applyFill="1" applyBorder="1" applyAlignment="1">
      <alignment horizontal="center"/>
    </xf>
    <xf numFmtId="0" fontId="19" fillId="16" borderId="116" xfId="0" applyFont="1" applyFill="1" applyBorder="1"/>
    <xf numFmtId="0" fontId="19" fillId="2" borderId="116" xfId="0" applyFont="1" applyFill="1" applyBorder="1" applyAlignment="1">
      <alignment horizontal="center"/>
    </xf>
    <xf numFmtId="0" fontId="1" fillId="11" borderId="162" xfId="0" applyFont="1" applyFill="1" applyBorder="1"/>
    <xf numFmtId="0" fontId="1" fillId="11" borderId="60" xfId="0" applyFont="1" applyFill="1" applyBorder="1"/>
    <xf numFmtId="0" fontId="14" fillId="0" borderId="0" xfId="0" applyFont="1" applyAlignment="1">
      <alignment horizontal="right" vertical="center"/>
    </xf>
    <xf numFmtId="0" fontId="19" fillId="11" borderId="168" xfId="0" applyFont="1" applyFill="1" applyBorder="1"/>
    <xf numFmtId="0" fontId="19" fillId="11" borderId="58" xfId="0" applyFont="1" applyFill="1" applyBorder="1"/>
    <xf numFmtId="0" fontId="19" fillId="0" borderId="169" xfId="0" applyFont="1" applyBorder="1"/>
    <xf numFmtId="0" fontId="13" fillId="0" borderId="0" xfId="0" applyFont="1" applyAlignment="1">
      <alignment horizontal="left" vertical="center"/>
    </xf>
    <xf numFmtId="0" fontId="19" fillId="8" borderId="115" xfId="0" applyFont="1" applyFill="1" applyBorder="1" applyAlignment="1">
      <alignment horizontal="center"/>
    </xf>
    <xf numFmtId="0" fontId="19" fillId="8" borderId="167" xfId="0" applyFont="1" applyFill="1" applyBorder="1" applyAlignment="1">
      <alignment horizontal="center"/>
    </xf>
    <xf numFmtId="0" fontId="19" fillId="8" borderId="116" xfId="0" applyFont="1" applyFill="1" applyBorder="1"/>
    <xf numFmtId="0" fontId="19" fillId="8" borderId="116" xfId="0" applyFont="1" applyFill="1" applyBorder="1" applyAlignment="1">
      <alignment horizontal="center"/>
    </xf>
    <xf numFmtId="0" fontId="1" fillId="11" borderId="61" xfId="0" applyFont="1" applyFill="1" applyBorder="1"/>
    <xf numFmtId="0" fontId="26" fillId="14" borderId="164" xfId="0" applyFont="1" applyFill="1" applyBorder="1" applyAlignment="1">
      <alignment horizontal="center" vertical="center" wrapText="1"/>
    </xf>
    <xf numFmtId="0" fontId="1" fillId="14" borderId="162" xfId="0" applyFont="1" applyFill="1" applyBorder="1"/>
    <xf numFmtId="0" fontId="1" fillId="14" borderId="60" xfId="0" applyFont="1" applyFill="1" applyBorder="1"/>
    <xf numFmtId="0" fontId="1" fillId="14" borderId="61" xfId="0" applyFont="1" applyFill="1" applyBorder="1"/>
    <xf numFmtId="0" fontId="26" fillId="19" borderId="164" xfId="0" applyFont="1" applyFill="1" applyBorder="1" applyAlignment="1">
      <alignment horizontal="center" vertical="center" wrapText="1"/>
    </xf>
    <xf numFmtId="0" fontId="1" fillId="19" borderId="162" xfId="0" applyFont="1" applyFill="1" applyBorder="1"/>
    <xf numFmtId="0" fontId="1" fillId="19" borderId="60" xfId="0" applyFont="1" applyFill="1" applyBorder="1"/>
    <xf numFmtId="0" fontId="19" fillId="14" borderId="115" xfId="0" applyFont="1" applyFill="1" applyBorder="1" applyAlignment="1">
      <alignment horizontal="center"/>
    </xf>
    <xf numFmtId="0" fontId="19" fillId="14" borderId="167" xfId="0" applyFont="1" applyFill="1" applyBorder="1" applyAlignment="1">
      <alignment horizontal="center"/>
    </xf>
    <xf numFmtId="0" fontId="19" fillId="14" borderId="116" xfId="0" applyFont="1" applyFill="1" applyBorder="1"/>
    <xf numFmtId="0" fontId="19" fillId="14" borderId="116" xfId="0" applyFont="1" applyFill="1" applyBorder="1" applyAlignment="1">
      <alignment horizontal="center"/>
    </xf>
    <xf numFmtId="0" fontId="19" fillId="18" borderId="115" xfId="0" applyFont="1" applyFill="1" applyBorder="1" applyAlignment="1">
      <alignment horizontal="center"/>
    </xf>
    <xf numFmtId="0" fontId="19" fillId="18" borderId="167" xfId="0" applyFont="1" applyFill="1" applyBorder="1" applyAlignment="1">
      <alignment horizontal="center"/>
    </xf>
    <xf numFmtId="0" fontId="19" fillId="18" borderId="116" xfId="0" applyFont="1" applyFill="1" applyBorder="1"/>
    <xf numFmtId="0" fontId="19" fillId="18" borderId="116" xfId="0" applyFont="1" applyFill="1" applyBorder="1" applyAlignment="1">
      <alignment wrapText="1"/>
    </xf>
    <xf numFmtId="0" fontId="19" fillId="18" borderId="116" xfId="0" applyFont="1" applyFill="1" applyBorder="1" applyAlignment="1">
      <alignment horizontal="center"/>
    </xf>
    <xf numFmtId="0" fontId="19" fillId="18" borderId="148" xfId="0" applyFont="1" applyFill="1" applyBorder="1" applyAlignment="1">
      <alignment horizontal="center"/>
    </xf>
    <xf numFmtId="0" fontId="19" fillId="18" borderId="170" xfId="0" applyFont="1" applyFill="1" applyBorder="1" applyAlignment="1">
      <alignment horizontal="center"/>
    </xf>
    <xf numFmtId="0" fontId="19" fillId="18" borderId="151" xfId="0" applyFont="1" applyFill="1" applyBorder="1"/>
    <xf numFmtId="0" fontId="19" fillId="18" borderId="151" xfId="0" applyFont="1" applyFill="1" applyBorder="1" applyAlignment="1">
      <alignment wrapText="1"/>
    </xf>
    <xf numFmtId="0" fontId="19" fillId="18" borderId="151" xfId="0" applyFont="1" applyFill="1" applyBorder="1" applyAlignment="1">
      <alignment horizontal="center"/>
    </xf>
    <xf numFmtId="0" fontId="19" fillId="4" borderId="171" xfId="0" applyFont="1" applyFill="1" applyBorder="1" applyAlignment="1">
      <alignment horizontal="center"/>
    </xf>
    <xf numFmtId="0" fontId="19" fillId="4" borderId="172" xfId="0" applyFont="1" applyFill="1" applyBorder="1" applyAlignment="1">
      <alignment horizontal="center"/>
    </xf>
    <xf numFmtId="0" fontId="19" fillId="4" borderId="173" xfId="0" applyFont="1" applyFill="1" applyBorder="1" applyAlignment="1">
      <alignment horizontal="center"/>
    </xf>
    <xf numFmtId="0" fontId="19" fillId="4" borderId="174" xfId="0" applyFont="1" applyFill="1" applyBorder="1" applyAlignment="1">
      <alignment horizontal="center"/>
    </xf>
    <xf numFmtId="0" fontId="19" fillId="2" borderId="175" xfId="0" applyFont="1" applyFill="1" applyBorder="1" applyAlignment="1">
      <alignment horizontal="center"/>
    </xf>
    <xf numFmtId="0" fontId="1" fillId="19" borderId="61" xfId="0" applyFont="1" applyFill="1" applyBorder="1"/>
    <xf numFmtId="0" fontId="26" fillId="18" borderId="164" xfId="0" applyFont="1" applyFill="1" applyBorder="1" applyAlignment="1">
      <alignment horizontal="center" vertical="center" wrapText="1"/>
    </xf>
    <xf numFmtId="0" fontId="1" fillId="18" borderId="162" xfId="0" applyFont="1" applyFill="1" applyBorder="1"/>
    <xf numFmtId="0" fontId="1" fillId="18" borderId="61" xfId="0" applyFont="1" applyFill="1" applyBorder="1"/>
    <xf numFmtId="0" fontId="19" fillId="16" borderId="176" xfId="0" applyFont="1" applyFill="1" applyBorder="1"/>
    <xf numFmtId="0" fontId="0" fillId="16" borderId="177" xfId="0" applyFill="1" applyBorder="1"/>
    <xf numFmtId="0" fontId="5" fillId="0" borderId="0" xfId="0" applyFont="1" applyAlignment="1">
      <alignment horizontal="right" vertical="center"/>
    </xf>
    <xf numFmtId="0" fontId="28" fillId="11" borderId="62" xfId="0" applyFont="1" applyFill="1" applyBorder="1" applyAlignment="1">
      <alignment horizontal="center"/>
    </xf>
    <xf numFmtId="164" fontId="30" fillId="4" borderId="121" xfId="0" applyNumberFormat="1" applyFont="1" applyFill="1" applyBorder="1" applyAlignment="1">
      <alignment horizontal="left"/>
    </xf>
    <xf numFmtId="164" fontId="19" fillId="4" borderId="44" xfId="0" applyNumberFormat="1" applyFont="1" applyFill="1" applyBorder="1" applyAlignment="1">
      <alignment horizontal="left"/>
    </xf>
    <xf numFmtId="164" fontId="19" fillId="4" borderId="122" xfId="0" applyNumberFormat="1" applyFont="1" applyFill="1" applyBorder="1" applyAlignment="1">
      <alignment horizontal="left"/>
    </xf>
    <xf numFmtId="177" fontId="13" fillId="20" borderId="150" xfId="0" applyNumberFormat="1" applyFont="1" applyFill="1" applyBorder="1" applyAlignment="1">
      <alignment horizontal="right"/>
    </xf>
    <xf numFmtId="0" fontId="13" fillId="20" borderId="167" xfId="0" applyFont="1" applyFill="1" applyBorder="1" applyAlignment="1">
      <alignment horizontal="center"/>
    </xf>
    <xf numFmtId="0" fontId="1" fillId="20" borderId="116" xfId="0" applyFont="1" applyFill="1" applyBorder="1"/>
    <xf numFmtId="0" fontId="13" fillId="20" borderId="116" xfId="0" applyFont="1" applyFill="1" applyBorder="1"/>
    <xf numFmtId="0" fontId="13" fillId="20" borderId="151" xfId="0" applyFont="1" applyFill="1" applyBorder="1"/>
    <xf numFmtId="177" fontId="13" fillId="20" borderId="178" xfId="0" applyNumberFormat="1" applyFont="1" applyFill="1" applyBorder="1" applyAlignment="1">
      <alignment horizontal="right"/>
    </xf>
    <xf numFmtId="0" fontId="5" fillId="11" borderId="183" xfId="0" applyFont="1" applyFill="1" applyBorder="1" applyAlignment="1">
      <alignment vertical="center" wrapText="1"/>
    </xf>
    <xf numFmtId="0" fontId="13" fillId="11" borderId="187" xfId="0" applyFont="1" applyFill="1" applyBorder="1" applyAlignment="1">
      <alignment vertical="center" wrapText="1"/>
    </xf>
    <xf numFmtId="0" fontId="5" fillId="11" borderId="184" xfId="0" applyFont="1" applyFill="1" applyBorder="1" applyAlignment="1">
      <alignment horizontal="center" vertical="center" wrapText="1"/>
    </xf>
    <xf numFmtId="0" fontId="5" fillId="11" borderId="185" xfId="0" applyFont="1" applyFill="1" applyBorder="1" applyAlignment="1">
      <alignment horizontal="center" vertical="center" wrapText="1"/>
    </xf>
    <xf numFmtId="164" fontId="11" fillId="4" borderId="186" xfId="0" applyNumberFormat="1" applyFont="1" applyFill="1" applyBorder="1" applyAlignment="1">
      <alignment horizontal="center" vertical="center" wrapText="1"/>
    </xf>
    <xf numFmtId="164" fontId="11" fillId="4" borderId="4" xfId="0" applyNumberFormat="1" applyFont="1" applyFill="1" applyBorder="1" applyAlignment="1">
      <alignment horizontal="center" vertical="center" wrapText="1"/>
    </xf>
    <xf numFmtId="164" fontId="11" fillId="4" borderId="188" xfId="0" applyNumberFormat="1" applyFont="1" applyFill="1" applyBorder="1" applyAlignment="1">
      <alignment horizontal="center" vertical="center" wrapText="1"/>
    </xf>
    <xf numFmtId="0" fontId="47" fillId="11" borderId="80" xfId="0" applyFont="1" applyFill="1" applyBorder="1" applyAlignment="1">
      <alignment horizontal="left" vertical="center"/>
    </xf>
    <xf numFmtId="0" fontId="11" fillId="11" borderId="189" xfId="0" applyFont="1" applyFill="1" applyBorder="1" applyAlignment="1">
      <alignment vertical="center"/>
    </xf>
    <xf numFmtId="0" fontId="0" fillId="11" borderId="189" xfId="0" applyFill="1" applyBorder="1"/>
    <xf numFmtId="0" fontId="0" fillId="11" borderId="190" xfId="0" applyFill="1" applyBorder="1"/>
    <xf numFmtId="0" fontId="47" fillId="11" borderId="103" xfId="0" applyFont="1" applyFill="1" applyBorder="1" applyAlignment="1">
      <alignment horizontal="left" vertical="center"/>
    </xf>
    <xf numFmtId="0" fontId="11" fillId="11" borderId="0" xfId="0" applyFont="1" applyFill="1" applyAlignment="1">
      <alignment vertical="center" wrapText="1"/>
    </xf>
    <xf numFmtId="0" fontId="0" fillId="11" borderId="0" xfId="0" applyFill="1"/>
    <xf numFmtId="0" fontId="0" fillId="11" borderId="179" xfId="0" applyFill="1" applyBorder="1"/>
    <xf numFmtId="0" fontId="47" fillId="11" borderId="103" xfId="0" applyFont="1" applyFill="1" applyBorder="1" applyAlignment="1">
      <alignment horizontal="left"/>
    </xf>
    <xf numFmtId="0" fontId="0" fillId="11" borderId="103" xfId="0" applyFill="1" applyBorder="1"/>
    <xf numFmtId="0" fontId="12" fillId="11" borderId="0" xfId="0" applyFont="1" applyFill="1" applyAlignment="1">
      <alignment vertical="center" wrapText="1"/>
    </xf>
    <xf numFmtId="0" fontId="47" fillId="11" borderId="180" xfId="0" applyFont="1" applyFill="1" applyBorder="1" applyAlignment="1">
      <alignment horizontal="left" vertical="center"/>
    </xf>
    <xf numFmtId="0" fontId="0" fillId="11" borderId="67" xfId="0" applyFill="1" applyBorder="1"/>
    <xf numFmtId="0" fontId="0" fillId="11" borderId="181" xfId="0" applyFill="1" applyBorder="1"/>
    <xf numFmtId="164" fontId="11" fillId="4" borderId="182" xfId="0" applyNumberFormat="1" applyFont="1" applyFill="1" applyBorder="1" applyAlignment="1">
      <alignment horizontal="center" vertical="center" wrapText="1"/>
    </xf>
    <xf numFmtId="164" fontId="11" fillId="2" borderId="52" xfId="0" applyNumberFormat="1" applyFont="1" applyFill="1" applyBorder="1" applyAlignment="1">
      <alignment horizontal="center" vertical="center" wrapText="1"/>
    </xf>
    <xf numFmtId="8" fontId="0" fillId="0" borderId="0" xfId="0" applyNumberFormat="1"/>
    <xf numFmtId="178" fontId="19" fillId="3" borderId="124" xfId="0" applyNumberFormat="1" applyFont="1" applyFill="1" applyBorder="1"/>
    <xf numFmtId="178" fontId="19" fillId="3" borderId="125" xfId="0" applyNumberFormat="1" applyFont="1" applyFill="1" applyBorder="1"/>
    <xf numFmtId="178" fontId="19" fillId="3" borderId="126" xfId="0" applyNumberFormat="1" applyFont="1" applyFill="1" applyBorder="1"/>
    <xf numFmtId="0" fontId="0" fillId="0" borderId="115" xfId="0" applyBorder="1"/>
    <xf numFmtId="0" fontId="0" fillId="0" borderId="55" xfId="0" applyBorder="1"/>
    <xf numFmtId="0" fontId="0" fillId="0" borderId="116" xfId="0" applyBorder="1"/>
    <xf numFmtId="0" fontId="0" fillId="0" borderId="148" xfId="0" applyBorder="1"/>
    <xf numFmtId="0" fontId="0" fillId="0" borderId="150" xfId="0" applyBorder="1"/>
    <xf numFmtId="0" fontId="0" fillId="0" borderId="151" xfId="0" applyBorder="1"/>
    <xf numFmtId="0" fontId="49" fillId="11" borderId="153" xfId="0" applyFont="1" applyFill="1" applyBorder="1"/>
    <xf numFmtId="0" fontId="49" fillId="11" borderId="191" xfId="0" applyFont="1" applyFill="1" applyBorder="1"/>
    <xf numFmtId="0" fontId="49" fillId="11" borderId="154" xfId="0" applyFont="1" applyFill="1" applyBorder="1"/>
    <xf numFmtId="0" fontId="0" fillId="0" borderId="135" xfId="0" applyBorder="1"/>
    <xf numFmtId="0" fontId="0" fillId="0" borderId="137" xfId="0" applyBorder="1"/>
    <xf numFmtId="0" fontId="0" fillId="0" borderId="138" xfId="0" applyBorder="1"/>
    <xf numFmtId="179" fontId="11" fillId="4" borderId="5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177" fontId="1" fillId="2" borderId="52" xfId="0" applyNumberFormat="1" applyFont="1" applyFill="1" applyBorder="1" applyAlignment="1">
      <alignment horizontal="center" vertical="center"/>
    </xf>
    <xf numFmtId="165" fontId="1" fillId="0" borderId="0" xfId="0" applyNumberFormat="1" applyFont="1" applyAlignment="1">
      <alignment horizontal="left" vertical="center" wrapText="1"/>
    </xf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left" wrapText="1"/>
    </xf>
    <xf numFmtId="1" fontId="1" fillId="0" borderId="0" xfId="0" applyNumberFormat="1" applyFont="1"/>
    <xf numFmtId="175" fontId="1" fillId="4" borderId="52" xfId="6" applyNumberFormat="1" applyFont="1" applyFill="1" applyBorder="1"/>
    <xf numFmtId="175" fontId="1" fillId="2" borderId="52" xfId="6" applyNumberFormat="1" applyFont="1" applyFill="1" applyBorder="1"/>
    <xf numFmtId="0" fontId="19" fillId="6" borderId="108" xfId="0" applyFont="1" applyFill="1" applyBorder="1" applyAlignment="1">
      <alignment horizontal="left" vertical="center"/>
    </xf>
    <xf numFmtId="0" fontId="19" fillId="6" borderId="109" xfId="0" applyFont="1" applyFill="1" applyBorder="1" applyAlignment="1">
      <alignment horizontal="left" vertical="center"/>
    </xf>
    <xf numFmtId="0" fontId="19" fillId="6" borderId="110" xfId="0" applyFont="1" applyFill="1" applyBorder="1" applyAlignment="1">
      <alignment horizontal="left" vertical="center"/>
    </xf>
    <xf numFmtId="0" fontId="23" fillId="4" borderId="25" xfId="5" applyFont="1" applyFill="1" applyBorder="1" applyAlignment="1">
      <alignment horizontal="left" vertical="center"/>
    </xf>
    <xf numFmtId="0" fontId="23" fillId="4" borderId="26" xfId="5" applyFont="1" applyFill="1" applyBorder="1" applyAlignment="1">
      <alignment horizontal="left" vertical="center"/>
    </xf>
    <xf numFmtId="170" fontId="19" fillId="2" borderId="11" xfId="0" applyNumberFormat="1" applyFont="1" applyFill="1" applyBorder="1" applyAlignment="1">
      <alignment horizontal="center" vertical="center" wrapText="1"/>
    </xf>
    <xf numFmtId="170" fontId="19" fillId="2" borderId="7" xfId="0" applyNumberFormat="1" applyFont="1" applyFill="1" applyBorder="1" applyAlignment="1">
      <alignment horizontal="center" vertical="center" wrapText="1"/>
    </xf>
    <xf numFmtId="170" fontId="19" fillId="2" borderId="15" xfId="0" applyNumberFormat="1" applyFont="1" applyFill="1" applyBorder="1" applyAlignment="1">
      <alignment horizontal="center" vertical="center" wrapText="1"/>
    </xf>
    <xf numFmtId="167" fontId="20" fillId="2" borderId="12" xfId="0" applyNumberFormat="1" applyFont="1" applyFill="1" applyBorder="1" applyAlignment="1">
      <alignment horizontal="center" vertical="center" wrapText="1"/>
    </xf>
    <xf numFmtId="167" fontId="20" fillId="2" borderId="5" xfId="0" applyNumberFormat="1" applyFont="1" applyFill="1" applyBorder="1" applyAlignment="1">
      <alignment horizontal="center" vertical="center" wrapText="1"/>
    </xf>
    <xf numFmtId="167" fontId="20" fillId="2" borderId="16" xfId="0" applyNumberFormat="1" applyFont="1" applyFill="1" applyBorder="1" applyAlignment="1">
      <alignment horizontal="center" vertical="center" wrapText="1"/>
    </xf>
    <xf numFmtId="164" fontId="17" fillId="5" borderId="22" xfId="0" applyNumberFormat="1" applyFont="1" applyFill="1" applyBorder="1" applyAlignment="1">
      <alignment horizontal="right" vertical="center"/>
    </xf>
    <xf numFmtId="164" fontId="17" fillId="5" borderId="23" xfId="0" applyNumberFormat="1" applyFont="1" applyFill="1" applyBorder="1" applyAlignment="1">
      <alignment horizontal="right" vertical="center"/>
    </xf>
    <xf numFmtId="0" fontId="19" fillId="0" borderId="96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7" fillId="3" borderId="9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174" fontId="35" fillId="10" borderId="97" xfId="0" quotePrefix="1" applyNumberFormat="1" applyFont="1" applyFill="1" applyBorder="1" applyAlignment="1">
      <alignment horizontal="center" vertical="center"/>
    </xf>
    <xf numFmtId="174" fontId="35" fillId="10" borderId="98" xfId="0" quotePrefix="1" applyNumberFormat="1" applyFont="1" applyFill="1" applyBorder="1" applyAlignment="1">
      <alignment horizontal="center" vertical="center"/>
    </xf>
    <xf numFmtId="171" fontId="19" fillId="2" borderId="105" xfId="0" applyNumberFormat="1" applyFont="1" applyFill="1" applyBorder="1" applyAlignment="1">
      <alignment horizontal="center" vertical="center"/>
    </xf>
    <xf numFmtId="171" fontId="19" fillId="2" borderId="106" xfId="0" applyNumberFormat="1" applyFont="1" applyFill="1" applyBorder="1" applyAlignment="1">
      <alignment horizontal="center" vertical="center"/>
    </xf>
    <xf numFmtId="171" fontId="19" fillId="2" borderId="107" xfId="0" applyNumberFormat="1" applyFont="1" applyFill="1" applyBorder="1" applyAlignment="1">
      <alignment horizontal="center" vertical="center"/>
    </xf>
    <xf numFmtId="0" fontId="38" fillId="0" borderId="0" xfId="2" applyFont="1" applyAlignment="1">
      <alignment horizontal="right" vertical="center"/>
    </xf>
    <xf numFmtId="169" fontId="19" fillId="2" borderId="105" xfId="0" applyNumberFormat="1" applyFont="1" applyFill="1" applyBorder="1" applyAlignment="1">
      <alignment horizontal="center" vertical="center"/>
    </xf>
    <xf numFmtId="169" fontId="19" fillId="2" borderId="106" xfId="0" applyNumberFormat="1" applyFont="1" applyFill="1" applyBorder="1" applyAlignment="1">
      <alignment horizontal="center" vertical="center"/>
    </xf>
    <xf numFmtId="169" fontId="19" fillId="2" borderId="107" xfId="0" applyNumberFormat="1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top"/>
    </xf>
    <xf numFmtId="0" fontId="28" fillId="0" borderId="0" xfId="0" applyFont="1" applyAlignment="1">
      <alignment horizontal="center" vertical="top"/>
    </xf>
    <xf numFmtId="0" fontId="42" fillId="0" borderId="111" xfId="0" applyFont="1" applyBorder="1" applyAlignment="1">
      <alignment horizontal="center" vertical="top"/>
    </xf>
    <xf numFmtId="0" fontId="38" fillId="0" borderId="0" xfId="2" applyFont="1" applyFill="1" applyAlignment="1">
      <alignment horizontal="right" vertical="center"/>
    </xf>
    <xf numFmtId="0" fontId="11" fillId="0" borderId="0" xfId="0" applyFont="1" applyAlignment="1">
      <alignment horizontal="left" vertical="center" wrapText="1" inden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 indent="6"/>
    </xf>
    <xf numFmtId="0" fontId="19" fillId="2" borderId="78" xfId="0" applyFont="1" applyFill="1" applyBorder="1" applyAlignment="1">
      <alignment horizontal="left"/>
    </xf>
    <xf numFmtId="0" fontId="19" fillId="2" borderId="73" xfId="0" applyFont="1" applyFill="1" applyBorder="1" applyAlignment="1">
      <alignment horizontal="left"/>
    </xf>
    <xf numFmtId="0" fontId="19" fillId="0" borderId="67" xfId="0" applyFont="1" applyBorder="1" applyAlignment="1">
      <alignment horizontal="center"/>
    </xf>
  </cellXfs>
  <cellStyles count="8">
    <cellStyle name="40 % - Accent4" xfId="6" builtinId="43"/>
    <cellStyle name="Date Custom" xfId="4" xr:uid="{00000000-0005-0000-0000-000001000000}"/>
    <cellStyle name="Input Custom" xfId="3" xr:uid="{00000000-0005-0000-0000-000002000000}"/>
    <cellStyle name="Labels" xfId="2" xr:uid="{00000000-0005-0000-0000-000003000000}"/>
    <cellStyle name="Lien hypertexte" xfId="7" builtinId="8"/>
    <cellStyle name="Normal" xfId="0" builtinId="0"/>
    <cellStyle name="Notes" xfId="5" xr:uid="{00000000-0005-0000-0000-000006000000}"/>
    <cellStyle name="Titre" xfId="1" builtinId="15"/>
  </cellStyles>
  <dxfs count="200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numFmt numFmtId="0" formatCode="General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w Cen MT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77" formatCode="#,##0.0&quot; Km&quot;"/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77" formatCode="#,##0.0&quot; Km&quot;"/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77" formatCode="#,##0.0&quot; Km&quot;"/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77" formatCode="#,##0.0&quot; Km&quot;"/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77" formatCode="#,##0.0&quot; Km&quot;"/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77" formatCode="#,##0.0&quot; Km&quot;"/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77" formatCode="#,##0.0&quot; Km&quot;"/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77" formatCode="#,##0.0&quot; Km&quot;"/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77" formatCode="#,##0.0&quot; Km&quot;"/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77" formatCode="#,##0.0&quot; Km&quot;"/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77" formatCode="#,##0.0&quot; Km&quot;"/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77" formatCode="#,##0.0&quot; Km&quot;"/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77" formatCode="#,##0.0&quot; Km&quot;"/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77" formatCode="#,##0.0&quot; Km&quot;"/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77" formatCode="#,##0.0&quot; Km&quot;"/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77" formatCode="#,##0.0&quot; Km&quot;"/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77" formatCode="#,##0.0&quot; Km&quot;"/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theme="4" tint="0.79998168889431442"/>
        </patternFill>
      </fill>
      <border diagonalUp="0" diagonalDown="0">
        <left style="thin">
          <color auto="1"/>
        </left>
        <right style="double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</dxf>
    <dxf>
      <border outline="0">
        <bottom style="double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 style="thick">
          <color rgb="FFFFC000"/>
        </left>
        <right style="thick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ck">
          <color rgb="FFFFC000"/>
        </left>
        <right/>
        <top style="thin">
          <color rgb="FFFFC000"/>
        </top>
        <bottom style="thin">
          <color rgb="FFFFC000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scheme val="none"/>
      </font>
      <fill>
        <patternFill>
          <fgColor indexed="64"/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double">
          <color auto="1"/>
        </right>
        <top style="double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double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double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rgb="FFFFFFCC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double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rgb="FFFFFFCC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double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fill>
        <patternFill patternType="solid">
          <fgColor indexed="64"/>
          <bgColor rgb="FFFFFFCC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double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double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double">
          <color auto="1"/>
        </top>
      </border>
    </dxf>
    <dxf>
      <border outline="0"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ck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176" formatCode="dddd\ mmmm\ dd\,\ yyyy"/>
      <fill>
        <patternFill patternType="solid">
          <fgColor indexed="64"/>
          <bgColor rgb="FFFFFFCC"/>
        </patternFill>
      </fill>
      <border diagonalUp="0" diagonalDown="0" outline="0">
        <left/>
        <right style="double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164" formatCode="#,##0.00\ &quot;$&quot;"/>
      <fill>
        <patternFill patternType="solid">
          <fgColor indexed="64"/>
          <bgColor theme="9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164" formatCode="#,##0.00\ &quot;$&quot;"/>
      <fill>
        <patternFill patternType="solid">
          <fgColor indexed="64"/>
          <bgColor rgb="FFFFFFCC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164" formatCode="#,##0.00\ &quot;$&quot;"/>
      <fill>
        <patternFill patternType="solid">
          <fgColor indexed="64"/>
          <bgColor rgb="FFFFFFCC"/>
        </patternFill>
      </fill>
      <alignment horizontal="left" vertical="bottom" textRotation="0" wrapText="0" indent="0" justifyLastLine="0" shrinkToFit="0" readingOrder="0"/>
      <border diagonalUp="0" diagonalDown="0" outline="0">
        <left style="double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178" formatCode="ddd\ dd/mmm\ yy"/>
      <fill>
        <patternFill patternType="solid">
          <fgColor indexed="64"/>
          <bgColor theme="5" tint="0.79998168889431442"/>
        </patternFill>
      </fill>
      <border diagonalUp="0" diagonalDown="0">
        <left/>
        <right style="double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thick">
          <color auto="1"/>
        </left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scheme val="none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CC99FF"/>
        </patternFill>
      </fill>
    </dxf>
    <dxf>
      <fill>
        <patternFill>
          <bgColor rgb="FF92D050"/>
        </patternFill>
      </fill>
    </dxf>
    <dxf>
      <fill>
        <patternFill>
          <bgColor rgb="FFFFCC99"/>
        </patternFill>
      </fill>
    </dxf>
    <dxf>
      <fill>
        <patternFill>
          <bgColor rgb="FF66CCFF"/>
        </patternFill>
      </fill>
    </dxf>
    <dxf>
      <font>
        <color auto="1"/>
      </font>
      <fill>
        <patternFill patternType="solid">
          <bgColor rgb="FFFFCCFF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CC99FF"/>
        </patternFill>
      </fill>
    </dxf>
    <dxf>
      <fill>
        <patternFill>
          <bgColor rgb="FF92D050"/>
        </patternFill>
      </fill>
    </dxf>
    <dxf>
      <fill>
        <patternFill>
          <bgColor rgb="FFFFCC99"/>
        </patternFill>
      </fill>
    </dxf>
    <dxf>
      <fill>
        <patternFill>
          <bgColor rgb="FF66CCFF"/>
        </patternFill>
      </fill>
    </dxf>
    <dxf>
      <font>
        <color auto="1"/>
      </font>
      <fill>
        <patternFill patternType="solid">
          <bgColor rgb="FFFFCCFF"/>
        </patternFill>
      </fill>
    </dxf>
  </dxfs>
  <tableStyles count="0" defaultTableStyle="TableStyleMedium2" defaultPivotStyle="PivotStyleLight16"/>
  <colors>
    <mruColors>
      <color rgb="FFFFFFCC"/>
      <color rgb="FFFFCCCC"/>
      <color rgb="FF66CCFF"/>
      <color rgb="FFCCFF99"/>
      <color rgb="FFCC99FF"/>
      <color rgb="FF66FF66"/>
      <color rgb="FFFFFF66"/>
      <color rgb="FFFFFF99"/>
      <color rgb="FFCCFF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Spin" dx="22" fmlaLink="$Z$3" max="30000" page="10" val="30"/>
</file>

<file path=xl/ctrlProps/ctrlProp3.xml><?xml version="1.0" encoding="utf-8"?>
<formControlPr xmlns="http://schemas.microsoft.com/office/spreadsheetml/2009/9/main" objectType="Spin" dx="22" fmlaLink="$Z$3" max="30000" page="10" val="327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66341</xdr:colOff>
      <xdr:row>0</xdr:row>
      <xdr:rowOff>49306</xdr:rowOff>
    </xdr:from>
    <xdr:to>
      <xdr:col>2</xdr:col>
      <xdr:colOff>774283</xdr:colOff>
      <xdr:row>2</xdr:row>
      <xdr:rowOff>166295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076" y="49306"/>
          <a:ext cx="1582001" cy="53160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60960</xdr:colOff>
          <xdr:row>8</xdr:row>
          <xdr:rowOff>106680</xdr:rowOff>
        </xdr:from>
        <xdr:to>
          <xdr:col>18</xdr:col>
          <xdr:colOff>304800</xdr:colOff>
          <xdr:row>8</xdr:row>
          <xdr:rowOff>403860</xdr:rowOff>
        </xdr:to>
        <xdr:sp macro="" textlink="">
          <xdr:nvSpPr>
            <xdr:cNvPr id="3083" name="Button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fr-CA" sz="1400" b="0" i="0" u="none" strike="noStrike" baseline="0">
                  <a:solidFill>
                    <a:srgbClr val="FF0000"/>
                  </a:solidFill>
                  <a:latin typeface="Tw Cen MT"/>
                </a:rPr>
                <a:t>Init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30480</xdr:colOff>
          <xdr:row>4</xdr:row>
          <xdr:rowOff>45720</xdr:rowOff>
        </xdr:from>
        <xdr:to>
          <xdr:col>17</xdr:col>
          <xdr:colOff>274320</xdr:colOff>
          <xdr:row>6</xdr:row>
          <xdr:rowOff>190500</xdr:rowOff>
        </xdr:to>
        <xdr:sp macro="" textlink="">
          <xdr:nvSpPr>
            <xdr:cNvPr id="3085" name="Spinner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77547</xdr:colOff>
      <xdr:row>0</xdr:row>
      <xdr:rowOff>71718</xdr:rowOff>
    </xdr:from>
    <xdr:to>
      <xdr:col>2</xdr:col>
      <xdr:colOff>779326</xdr:colOff>
      <xdr:row>2</xdr:row>
      <xdr:rowOff>150607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2" y="71718"/>
          <a:ext cx="1575838" cy="49350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22860</xdr:colOff>
          <xdr:row>2</xdr:row>
          <xdr:rowOff>198120</xdr:rowOff>
        </xdr:from>
        <xdr:to>
          <xdr:col>17</xdr:col>
          <xdr:colOff>266700</xdr:colOff>
          <xdr:row>6</xdr:row>
          <xdr:rowOff>38100</xdr:rowOff>
        </xdr:to>
        <xdr:sp macro="" textlink="">
          <xdr:nvSpPr>
            <xdr:cNvPr id="1037" name="Spinner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259080</xdr:colOff>
          <xdr:row>8</xdr:row>
          <xdr:rowOff>137160</xdr:rowOff>
        </xdr:from>
        <xdr:to>
          <xdr:col>18</xdr:col>
          <xdr:colOff>937260</xdr:colOff>
          <xdr:row>9</xdr:row>
          <xdr:rowOff>266700</xdr:rowOff>
        </xdr:to>
        <xdr:sp macro="" textlink="">
          <xdr:nvSpPr>
            <xdr:cNvPr id="1044" name="Init" descr="Init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1073603</xdr:colOff>
      <xdr:row>17</xdr:row>
      <xdr:rowOff>87086</xdr:rowOff>
    </xdr:from>
    <xdr:ext cx="65" cy="153568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2299496" y="4781550"/>
          <a:ext cx="65" cy="1535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fr-CA" sz="1100"/>
        </a:p>
      </xdr:txBody>
    </xdr:sp>
    <xdr:clientData/>
  </xdr:oneCellAnchor>
  <xdr:oneCellAnchor>
    <xdr:from>
      <xdr:col>6</xdr:col>
      <xdr:colOff>1073603</xdr:colOff>
      <xdr:row>17</xdr:row>
      <xdr:rowOff>87086</xdr:rowOff>
    </xdr:from>
    <xdr:ext cx="65" cy="153568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2299496" y="4781550"/>
          <a:ext cx="65" cy="1535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fr-CA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274320</xdr:colOff>
          <xdr:row>12</xdr:row>
          <xdr:rowOff>60960</xdr:rowOff>
        </xdr:from>
        <xdr:to>
          <xdr:col>19</xdr:col>
          <xdr:colOff>121920</xdr:colOff>
          <xdr:row>13</xdr:row>
          <xdr:rowOff>53340</xdr:rowOff>
        </xdr:to>
        <xdr:sp macro="" textlink="">
          <xdr:nvSpPr>
            <xdr:cNvPr id="1045" name="Copier_coller_rapport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</xdr:colOff>
      <xdr:row>1</xdr:row>
      <xdr:rowOff>68580</xdr:rowOff>
    </xdr:from>
    <xdr:to>
      <xdr:col>2</xdr:col>
      <xdr:colOff>1295400</xdr:colOff>
      <xdr:row>2</xdr:row>
      <xdr:rowOff>192087</xdr:rowOff>
    </xdr:to>
    <xdr:pic>
      <xdr:nvPicPr>
        <xdr:cNvPr id="2" name="Image 1" descr="logofneeqtransp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20040"/>
          <a:ext cx="1249680" cy="352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333375</xdr:colOff>
      <xdr:row>0</xdr:row>
      <xdr:rowOff>250825</xdr:rowOff>
    </xdr:from>
    <xdr:to>
      <xdr:col>14</xdr:col>
      <xdr:colOff>54866</xdr:colOff>
      <xdr:row>24</xdr:row>
      <xdr:rowOff>378676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DE0C55D-DDBB-18BF-D0FD-208A9C8AA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81975" y="250825"/>
          <a:ext cx="4293491" cy="53380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gad\Desktop\Rapport%20de%20d&#233;penses\Rapport_d&#233;penses_MHP_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ance"/>
      <sheetName val="Formules"/>
      <sheetName val="Rapport dépenses"/>
      <sheetName val="Payé"/>
      <sheetName val="22d"/>
      <sheetName val="15d"/>
      <sheetName val="8d"/>
      <sheetName val="1d"/>
      <sheetName val="24n"/>
      <sheetName val="17n"/>
      <sheetName val="10n"/>
      <sheetName val="3n"/>
      <sheetName val="27o"/>
      <sheetName val="20o"/>
      <sheetName val="13o"/>
      <sheetName val="6o"/>
      <sheetName val="27s"/>
      <sheetName val="22s"/>
      <sheetName val="15s"/>
      <sheetName val="Barèmes"/>
      <sheetName val="Adress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1943509-C778-4AAD-89B4-2978246F60A5}" name="Remboursements" displayName="Remboursements" ref="B7:G64" totalsRowShown="0" headerRowDxfId="107" tableBorderDxfId="106">
  <autoFilter ref="B7:G64" xr:uid="{F3A315FF-2F78-4A5E-94D6-B9CB23C226C5}"/>
  <tableColumns count="6">
    <tableColumn id="1" xr3:uid="{89A75322-2CA9-48AB-9A87-E03CF8183BD4}" name="Date rapport" dataDxfId="105">
      <calculatedColumnFormula>B7+7</calculatedColumnFormula>
    </tableColumn>
    <tableColumn id="3" xr3:uid="{EA8FE220-4985-4B8C-B5D3-41F1B117CE51}" name="Réclamation" dataDxfId="104"/>
    <tableColumn id="4" xr3:uid="{119EC3F5-1DE6-4339-A506-71E29A6F64A0}" name="Remboursé" dataDxfId="103"/>
    <tableColumn id="5" xr3:uid="{E6690F8F-BCDB-4811-86FA-CFDFFD6F0023}" name="Écart" dataDxfId="102">
      <calculatedColumnFormula>IFERROR(IF(D8="","",C8-D8),"Som. Remb. E")</calculatedColumnFormula>
    </tableColumn>
    <tableColumn id="6" xr3:uid="{30E3C7C6-E895-43FB-990A-F1E51A2351F6}" name="Date du remboursement" dataDxfId="101"/>
    <tableColumn id="7" xr3:uid="{B5AE9A5C-0BF9-46D4-9F4D-37C4FD3523B5}" name="Commentaires" dataDxfId="10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DA8AEB5-E4FD-4F03-BB54-F80357E894EF}" name="Num_synd_et_Nom_synd" displayName="Num_synd_et_Nom_synd" ref="F5:L105" totalsRowCount="1" headerRowDxfId="99" tableBorderDxfId="98" totalsRowBorderDxfId="97">
  <autoFilter ref="F5:L104" xr:uid="{B67FD142-85F3-4041-BE74-91F4A365F340}"/>
  <tableColumns count="7">
    <tableColumn id="1" xr3:uid="{04AE140B-AD7E-4C6A-8FD8-258412EEC4C5}" name="# Synd" totalsRowFunction="count" dataDxfId="96" totalsRowDxfId="95"/>
    <tableColumn id="7" xr3:uid="{03EB8878-3822-4BA5-8F83-0C8903A5AAE1}" name="# Institution" dataDxfId="94" totalsRowDxfId="93">
      <calculatedColumnFormula>VLOOKUP(Num_synd_et_Nom_synd[[#This Row],[Provenance]],#REF!,2,FALSE)</calculatedColumnFormula>
    </tableColumn>
    <tableColumn id="2" xr3:uid="{ECA864F7-0E40-418E-8C5C-7EAD570876EC}" name="Provenance" totalsRowFunction="count" dataDxfId="92" totalsRowDxfId="91"/>
    <tableColumn id="9" xr3:uid="{5F7C0993-AC77-42BD-8711-C69A417C9178}" name="Provenance-#" totalsRowFunction="count" dataDxfId="90" totalsRowDxfId="89">
      <calculatedColumnFormula>Num_synd_et_Nom_synd[[#This Row],[Provenance]]&amp;" - "&amp;Num_synd_et_Nom_synd[[#This Row],['# Synd]]</calculatedColumnFormula>
    </tableColumn>
    <tableColumn id="3" xr3:uid="{344E5088-B625-47B0-96D2-07C8161A364C}" name="Nom du syndicat" totalsRowFunction="count" dataDxfId="88" totalsRowDxfId="87"/>
    <tableColumn id="4" xr3:uid="{C42E70A7-6902-4255-A480-6966F93A7EB2}" name="Adresse" totalsRowFunction="count" dataDxfId="86" totalsRowDxfId="85"/>
    <tableColumn id="5" xr3:uid="{5119416D-CB2A-48ED-B877-E076C12B4942}" name="#_Synd" totalsRowFunction="count" dataDxfId="84" totalsRowDxfId="83">
      <calculatedColumnFormula>Num_synd_et_Nom_synd[[#This Row],['# Synd]]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3100D0D-E58F-4423-8A24-1884D8C413B4}" name="Lieu_de_réunion" displayName="Lieu_de_réunion" ref="Z4:AA21" totalsRowShown="0" headerRowDxfId="82">
  <autoFilter ref="Z4:AA21" xr:uid="{C1F7463F-E0E3-4B80-AD09-E8054EE88044}"/>
  <tableColumns count="2">
    <tableColumn id="1" xr3:uid="{297A5C75-2005-48AC-9539-4F4C88BBDC8C}" name="Lieux de réunion" dataDxfId="81"/>
    <tableColumn id="2" xr3:uid="{EDB53297-DDA6-4714-8426-C5BCA7FDBA1F}" name="Adresse" dataDxfId="80"/>
  </tableColumns>
  <tableStyleInfo name="TableStyleMedium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79BE2EA-278D-4C96-9152-C640A8363106}" name="Distancier" displayName="Distancier" ref="C4:U120" totalsRowShown="0" headerRowDxfId="79" dataDxfId="77" headerRowBorderDxfId="78" tableBorderDxfId="76">
  <autoFilter ref="C4:U120" xr:uid="{465BDE1C-4F20-4442-A784-AE5EB750D5DD}"/>
  <tableColumns count="19">
    <tableColumn id="1" xr3:uid="{148A75A1-2D4F-45E4-B1BE-5F1079AFB290}" name="#" dataDxfId="75"/>
    <tableColumn id="2" xr3:uid="{B275B376-374D-444D-9EE9-A542952E5193}" name="Institution" dataDxfId="74"/>
    <tableColumn id="3" xr3:uid="{00745FF2-E675-487B-A855-76AFEE1B22B8}" name="CSN Montréal" dataDxfId="73"/>
    <tableColumn id="4" xr3:uid="{ECE79EBB-4389-4B73-85BB-75DEE7A7B29F}" name="Holiday Inn Montréal Saint-Urbain" dataDxfId="72"/>
    <tableColumn id="5" xr3:uid="{E0A4986A-35E1-485C-BB3D-1DC730E5554D}" name="Palais des congrès de Montréal" dataDxfId="71"/>
    <tableColumn id="6" xr3:uid="{EF0278A5-5B4D-4A84-9A85-D0CFF5168D2B}" name="Delta Montréal" dataDxfId="70"/>
    <tableColumn id="7" xr3:uid="{D2548F4A-7807-47E7-A15C-F7975C0F64D8}" name="Sandman Longueil" dataDxfId="69"/>
    <tableColumn id="8" xr3:uid="{9D2EA89F-D98B-4019-9A8E-A8CFA50FED4D}" name="Holiday Inn Longueil" dataDxfId="68"/>
    <tableColumn id="19" xr3:uid="{31B1CC0D-7F42-4797-8A8B-B84868D32ADA}" name="Hotel Classique Québec" dataDxfId="67"/>
    <tableColumn id="9" xr3:uid="{00ED8C2A-830A-4D8E-9AF6-11CC2E50A988}" name="CSN Québec" dataDxfId="66"/>
    <tableColumn id="10" xr3:uid="{DD93C1DA-3E17-4005-BD69-56290A734918}" name="Hôtel Pur" dataDxfId="65"/>
    <tableColumn id="11" xr3:uid="{88966C7A-5945-4E3D-9D9A-4783ACF910DB}" name="Centre des congrès de Québec" dataDxfId="64"/>
    <tableColumn id="12" xr3:uid="{2CB94018-D7EA-484D-84ED-F7E7500FC3C7}" name="Hôtel Le Concorde" dataDxfId="63"/>
    <tableColumn id="13" xr3:uid="{CA6BD77F-E633-496A-A26D-F6178D4F7D7D}" name="Centre de congrès et d'expositions de Lévis" dataDxfId="62"/>
    <tableColumn id="14" xr3:uid="{D4547F48-106B-4A43-A21B-6A3AFC5D0190}" name="Centre des congrès de Granby" dataDxfId="61"/>
    <tableColumn id="15" xr3:uid="{4A301636-2DA7-41FD-BF65-31E547DE9D38}" name="Centre des congrès Sherbrooke" dataDxfId="60"/>
    <tableColumn id="16" xr3:uid="{C0A6F433-5DA5-4923-954C-0F2EDA460244}" name="Hôtel Gouverneur Rimouski" dataDxfId="59"/>
    <tableColumn id="17" xr3:uid="{327D1898-9A98-4500-B0D0-BBEA9A4496E3}" name="Centre des congrès de Chicoutimi" dataDxfId="58"/>
    <tableColumn id="18" xr3:uid="{571EFFFC-9E9E-4209-99AD-2BDA6D4A017E}" name="Centre des congrès de Carleton-sur-Mer" dataDxfId="5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3F32FBE-BD7F-4025-A72B-4B96F4BB7F81}" name="Adresses_cegeps" displayName="Adresses_cegeps" ref="B4:S288" totalsRowShown="0" headerRowDxfId="56" headerRowBorderDxfId="55" tableBorderDxfId="54" totalsRowBorderDxfId="53">
  <autoFilter ref="B4:S288" xr:uid="{F4F786C4-C7D7-4799-BBAB-589BDDAD8DAF}"/>
  <tableColumns count="18">
    <tableColumn id="3" xr3:uid="{2D5A4973-D303-4578-8286-42CDDC3B8949}" name="CD_ORGNS" dataDxfId="52"/>
    <tableColumn id="4" xr3:uid="{139BF3C8-03DD-4BC5-898C-91DBFADBBE44}" name="NOM_COURT" dataDxfId="51"/>
    <tableColumn id="5" xr3:uid="{0F2B0512-BE68-44DC-939A-A85B053AFED4}" name="NOM_OFFCL" dataDxfId="50"/>
    <tableColumn id="6" xr3:uid="{5F05B1E1-B171-4199-AC50-7AB06EC2A6C9}" name="ADRS_GEO_L1_GDUNO" dataDxfId="49"/>
    <tableColumn id="7" xr3:uid="{C3A367D4-7CAA-458C-9F68-2B76419D72B6}" name="ADRS_GEO_L2_GDUNO" dataDxfId="48"/>
    <tableColumn id="8" xr3:uid="{E1996CE1-6654-4695-ACA8-0D0233EF06C8}" name="CD_MUNCP" dataDxfId="47"/>
    <tableColumn id="9" xr3:uid="{F1D46841-6A6D-47F7-897E-3DB644A10351}" name="NOM_MUNCP" dataDxfId="46"/>
    <tableColumn id="10" xr3:uid="{FF5556D8-DC08-43D7-AC06-602247D042BC}" name="STAT_MUNCP" dataDxfId="45"/>
    <tableColumn id="11" xr3:uid="{E83F61C3-3E85-4157-9241-3165993DC2F7}" name="CD_POSTL_GDUNO" dataDxfId="44"/>
    <tableColumn id="12" xr3:uid="{6BE32FA1-9983-4423-B44D-23D8B8C6EDEF}" name="TYPE_ORGNS" dataDxfId="43"/>
    <tableColumn id="13" xr3:uid="{8AAF61CF-92C0-4F85-B7DC-81CB89244C3C}" name="RESEAU" dataDxfId="42"/>
    <tableColumn id="14" xr3:uid="{44ED263C-0598-4E8C-B9F6-7A0E688A01F2}" name="SITE_WEB" dataDxfId="41"/>
    <tableColumn id="15" xr3:uid="{FFFD9FE0-AB7D-44A8-BF5D-1CC647EF5C1E}" name="COORD_X_LL84" dataDxfId="40"/>
    <tableColumn id="16" xr3:uid="{CBED82CB-E617-4789-9906-8CD7E754801A}" name="COORD_Y_LL84" dataDxfId="39"/>
    <tableColumn id="17" xr3:uid="{147EF424-7911-4DA6-BFD0-485DDD28354E}" name="ORDRE_ENS" dataDxfId="38"/>
    <tableColumn id="18" xr3:uid="{4A9C5762-1170-43E3-BDF0-9085F31FAAFA}" name="STYLE_CARTOVISTA" dataDxfId="37"/>
    <tableColumn id="19" xr3:uid="{8275C296-85BA-4A0E-AAEB-2701BDAC64FB}" name="Adresse_complete" dataDxfId="36"/>
    <tableColumn id="1" xr3:uid="{220258D9-FAA5-49EA-8A4E-3C7E6F930AF9}" name="Adresse_postale" dataDxfId="35">
      <calculatedColumnFormula>Adresses_cegeps[[#This Row],[ADRS_GEO_L1_GDUNO]]&amp;", "&amp;Adresses_cegeps[[#This Row],[NOM_MUNCP]]&amp;", "&amp;"Qc, "&amp;Adresses_cegeps[[#This Row],[CD_POSTL_GDUNO]]</calculatedColumnFormula>
    </tableColumn>
  </tableColumns>
  <tableStyleInfo name="TableStyleMedium14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ircuit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7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F0F1DE4-4153-4BB1-AF5B-932AF2530757}">
  <we:reference id="wa104380385" version="1.2.0.0" store="fr-FR" storeType="OMEX"/>
  <we:alternateReferences>
    <we:reference id="wa104380385" version="1.2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3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ogle.com/maps/dir/?api=1&amp;origin=Space+Needle+Seattle+WA&amp;destination=Pike+Place+Market+Seattle+WA&amp;travelmode=%22&amp;" TargetMode="External"/><Relationship Id="rId2" Type="http://schemas.openxmlformats.org/officeDocument/2006/relationships/hyperlink" Target="https://www.google.com/maps/dir/?api=1&amp;origin=Google+Pyrmont+NSW&amp;destination=QVB&amp;destination_place_id=ChIJISz8NjyuEmsRFTQ9Iw7Ear8&amp;travelmode=walking" TargetMode="External"/><Relationship Id="rId1" Type="http://schemas.openxmlformats.org/officeDocument/2006/relationships/hyperlink" Target="https://developers.google.com/maps/documentation/embed/guide" TargetMode="Externa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1">
    <tabColor rgb="FFFFFF00"/>
  </sheetPr>
  <dimension ref="A1:Z65"/>
  <sheetViews>
    <sheetView showGridLines="0" showZeros="0" zoomScale="85" zoomScaleNormal="85" workbookViewId="0"/>
  </sheetViews>
  <sheetFormatPr baseColWidth="10" defaultColWidth="14.3984375" defaultRowHeight="14.4" x14ac:dyDescent="0.3"/>
  <cols>
    <col min="1" max="1" width="8.3984375" style="4" customWidth="1"/>
    <col min="2" max="2" width="11.5" style="9" customWidth="1"/>
    <col min="3" max="3" width="12.19921875" style="4" customWidth="1"/>
    <col min="4" max="4" width="6.19921875" style="4" customWidth="1"/>
    <col min="5" max="5" width="94.09765625" style="4" customWidth="1"/>
    <col min="6" max="7" width="14.69921875" style="10" customWidth="1"/>
    <col min="8" max="8" width="11.8984375" style="4" customWidth="1"/>
    <col min="9" max="9" width="6" style="159" hidden="1" customWidth="1"/>
    <col min="10" max="10" width="3.19921875" style="11" customWidth="1"/>
    <col min="11" max="11" width="11.3984375" style="12" customWidth="1"/>
    <col min="12" max="12" width="14.3984375" style="12"/>
    <col min="13" max="13" width="16" style="12" customWidth="1"/>
    <col min="14" max="14" width="15.8984375" style="12" customWidth="1"/>
    <col min="15" max="15" width="9.59765625" style="12" customWidth="1"/>
    <col min="16" max="16" width="6.3984375" style="4" customWidth="1"/>
    <col min="17" max="17" width="10.8984375" style="12" customWidth="1"/>
    <col min="18" max="18" width="4.3984375" style="4" customWidth="1"/>
    <col min="19" max="19" width="25.59765625" style="4" customWidth="1"/>
    <col min="20" max="21" width="3.5" style="4" customWidth="1"/>
    <col min="22" max="22" width="23.69921875" style="4" bestFit="1" customWidth="1"/>
    <col min="23" max="25" width="14.3984375" style="4"/>
    <col min="26" max="26" width="28.3984375" style="172" customWidth="1"/>
    <col min="27" max="16384" width="14.3984375" style="4"/>
  </cols>
  <sheetData>
    <row r="1" spans="1:26" ht="13.95" customHeight="1" thickBot="1" x14ac:dyDescent="0.35">
      <c r="A1" s="220" t="s">
        <v>0</v>
      </c>
      <c r="B1" s="5"/>
      <c r="C1" s="5"/>
      <c r="D1" s="5"/>
      <c r="E1" s="159"/>
      <c r="F1" s="6"/>
      <c r="G1" s="6"/>
      <c r="H1" s="6"/>
      <c r="I1" s="6"/>
      <c r="J1" s="6"/>
      <c r="K1" s="6"/>
      <c r="L1" s="6"/>
      <c r="M1" s="219"/>
      <c r="N1" s="219"/>
      <c r="O1" s="219"/>
      <c r="P1" s="219"/>
      <c r="Q1" s="219"/>
      <c r="R1" s="159"/>
      <c r="S1" s="159"/>
      <c r="T1" s="159"/>
      <c r="U1" s="159"/>
      <c r="V1" s="159"/>
      <c r="W1" s="159"/>
      <c r="X1" s="159"/>
      <c r="Y1" s="159"/>
      <c r="Z1" s="176"/>
    </row>
    <row r="2" spans="1:26" ht="19.5" customHeight="1" thickTop="1" thickBot="1" x14ac:dyDescent="0.45">
      <c r="A2" s="159"/>
      <c r="B2" s="159"/>
      <c r="C2" s="159"/>
      <c r="D2" s="5"/>
      <c r="E2" s="160" t="s">
        <v>1</v>
      </c>
      <c r="F2" s="182"/>
      <c r="G2" s="159"/>
      <c r="H2" s="85" t="s">
        <v>2</v>
      </c>
      <c r="I2" s="212"/>
      <c r="J2" s="7"/>
      <c r="K2" s="159"/>
      <c r="L2" s="159"/>
      <c r="M2" s="181" t="s">
        <v>3</v>
      </c>
      <c r="N2" s="91" t="s">
        <v>4</v>
      </c>
      <c r="O2" s="91"/>
      <c r="P2" s="92"/>
      <c r="Q2" s="91"/>
      <c r="R2" s="159"/>
      <c r="S2" s="32"/>
      <c r="T2" s="177"/>
      <c r="U2" s="44"/>
      <c r="V2" s="22"/>
      <c r="W2" s="173"/>
      <c r="X2" s="173"/>
      <c r="Y2" s="44"/>
      <c r="Z2" s="176"/>
    </row>
    <row r="3" spans="1:26" ht="19.5" customHeight="1" thickTop="1" thickBot="1" x14ac:dyDescent="0.4">
      <c r="A3" s="159"/>
      <c r="B3" s="159"/>
      <c r="C3" s="159"/>
      <c r="D3" s="5"/>
      <c r="E3" s="279" t="s">
        <v>5</v>
      </c>
      <c r="F3" s="182"/>
      <c r="G3" s="159"/>
      <c r="H3" s="87" t="s">
        <v>6</v>
      </c>
      <c r="I3" s="209"/>
      <c r="J3" s="426" t="s">
        <v>7</v>
      </c>
      <c r="K3" s="427"/>
      <c r="L3" s="159"/>
      <c r="M3" s="181" t="s">
        <v>8</v>
      </c>
      <c r="N3" s="91" t="s">
        <v>9</v>
      </c>
      <c r="O3" s="91"/>
      <c r="P3" s="92"/>
      <c r="Q3" s="91"/>
      <c r="R3" s="403"/>
      <c r="S3" s="22"/>
      <c r="T3" s="22"/>
      <c r="U3" s="44"/>
      <c r="V3" s="22" t="s">
        <v>10</v>
      </c>
      <c r="W3" s="44"/>
      <c r="X3" s="44"/>
      <c r="Y3" s="44"/>
      <c r="Z3" s="176">
        <v>30</v>
      </c>
    </row>
    <row r="4" spans="1:26" ht="4.5" customHeight="1" thickTop="1" thickBot="1" x14ac:dyDescent="0.4">
      <c r="A4" s="159"/>
      <c r="B4" s="159"/>
      <c r="C4" s="159"/>
      <c r="D4" s="5"/>
      <c r="E4" s="161"/>
      <c r="F4" s="182"/>
      <c r="G4" s="159"/>
      <c r="H4" s="89"/>
      <c r="I4" s="213"/>
      <c r="J4" s="159"/>
      <c r="K4" s="23"/>
      <c r="L4" s="159"/>
      <c r="M4" s="90"/>
      <c r="N4" s="44"/>
      <c r="O4" s="44"/>
      <c r="P4" s="90"/>
      <c r="Q4" s="44"/>
      <c r="R4" s="159"/>
      <c r="S4" s="32"/>
      <c r="T4" s="177"/>
      <c r="U4" s="44"/>
      <c r="V4" s="22"/>
      <c r="W4" s="44"/>
      <c r="X4" s="44"/>
      <c r="Y4" s="44"/>
      <c r="Z4" s="176"/>
    </row>
    <row r="5" spans="1:26" ht="22.5" customHeight="1" thickTop="1" thickBot="1" x14ac:dyDescent="0.4">
      <c r="A5" s="159"/>
      <c r="B5" s="162" t="s">
        <v>11</v>
      </c>
      <c r="C5" s="162" t="s">
        <v>12</v>
      </c>
      <c r="D5" s="5"/>
      <c r="E5" s="163" t="s">
        <v>13</v>
      </c>
      <c r="F5" s="164" t="str">
        <f>IF(AND(E3="",E5=""),"",HYPERLINK("https://www.google.ca/maps/dir/?api=1"&amp;"&amp;origin="&amp;Depart_Trace&amp;"&amp;destination="&amp;Arrivee_Trace&amp;"&amp;mode="&amp;Choix_mode,"Carte Google"))</f>
        <v>Carte Google</v>
      </c>
      <c r="G5" s="159"/>
      <c r="H5" s="88" t="s">
        <v>14</v>
      </c>
      <c r="I5" s="210"/>
      <c r="J5" s="430">
        <f>_xlfn.IFNA(VLOOKUP(H5,Distances_Feuille_Jaune,IF(H3="Québec",2,3),FALSE),"")</f>
        <v>257</v>
      </c>
      <c r="K5" s="431"/>
      <c r="L5" s="159"/>
      <c r="M5" s="93"/>
      <c r="N5" s="181" t="s">
        <v>15</v>
      </c>
      <c r="O5" s="432">
        <f>Z5</f>
        <v>43512</v>
      </c>
      <c r="P5" s="433"/>
      <c r="Q5" s="434"/>
      <c r="R5" s="159"/>
      <c r="S5" s="179" t="str">
        <f ca="1">IF(U7&lt;=-7,"Samedi dans "&amp;ROUNDUP(U7/7,0)*-1&amp;" semaines",IF(U7&gt;=7,"Samedi il y a "&amp;ROUNDUP(U7/7,0)&amp;" semaines",IF(OR(U7&lt;=-6,U7&gt;=6),0,IF(U7&lt;0,"Samedi prochain","Samedi passé"))))</f>
        <v>Samedi il y a 330 semaines</v>
      </c>
      <c r="T5" s="22"/>
      <c r="U5" s="177"/>
      <c r="V5" s="174">
        <f ca="1">TODAY()+CHOOSE(WEEKDAY(TODAY()),6,5,4,3,2,1,0)</f>
        <v>45822</v>
      </c>
      <c r="W5" s="44"/>
      <c r="X5" s="44"/>
      <c r="Y5" s="172">
        <f>IF(B5="En voiture",1,IF(B5="À pied",2,IF(B5="À vélo",3,4)))</f>
        <v>1</v>
      </c>
      <c r="Z5" s="175">
        <v>43512</v>
      </c>
    </row>
    <row r="6" spans="1:26" ht="4.5" customHeight="1" thickTop="1" thickBot="1" x14ac:dyDescent="0.4">
      <c r="A6" s="159"/>
      <c r="B6" s="439" t="s">
        <v>16</v>
      </c>
      <c r="C6" s="440" t="s">
        <v>17</v>
      </c>
      <c r="D6" s="159"/>
      <c r="E6" s="159"/>
      <c r="F6" s="159"/>
      <c r="G6" s="159"/>
      <c r="H6" s="159"/>
      <c r="J6" s="159"/>
      <c r="K6" s="159"/>
      <c r="L6" s="159"/>
      <c r="M6" s="93"/>
      <c r="N6" s="181"/>
      <c r="O6" s="159"/>
      <c r="P6" s="159"/>
      <c r="Q6" s="159"/>
      <c r="R6" s="159"/>
      <c r="S6" s="22"/>
      <c r="T6" s="22"/>
      <c r="U6" s="177"/>
      <c r="V6" s="171"/>
      <c r="W6" s="178"/>
      <c r="X6" s="172"/>
      <c r="Y6" s="172"/>
      <c r="Z6" s="176"/>
    </row>
    <row r="7" spans="1:26" ht="22.5" customHeight="1" thickTop="1" thickBot="1" x14ac:dyDescent="0.4">
      <c r="A7" s="159"/>
      <c r="B7" s="439"/>
      <c r="C7" s="440"/>
      <c r="D7" s="5"/>
      <c r="E7" s="352" t="s">
        <v>18</v>
      </c>
      <c r="F7" s="404">
        <f>_xlfn.IFNA(VLOOKUP(RIGHT(Depart,9),Distancier[],MATCH(Arrivee,Distancier[#Headers],0),FALSE),"Cette destination n'est pas dans le tableau Distancier")</f>
        <v>453</v>
      </c>
      <c r="G7" s="159"/>
      <c r="H7" s="214"/>
      <c r="I7" s="214"/>
      <c r="J7" s="7"/>
      <c r="K7" s="159"/>
      <c r="L7" s="159"/>
      <c r="M7" s="435" t="s">
        <v>19</v>
      </c>
      <c r="N7" s="435"/>
      <c r="O7" s="436">
        <f ca="1">TODAY()</f>
        <v>45819</v>
      </c>
      <c r="P7" s="437"/>
      <c r="Q7" s="438"/>
      <c r="R7" s="159"/>
      <c r="S7" s="22"/>
      <c r="T7" s="22"/>
      <c r="U7" s="22">
        <f ca="1">O7-O5</f>
        <v>2307</v>
      </c>
      <c r="V7" s="178" t="s">
        <v>20</v>
      </c>
      <c r="W7" s="178"/>
      <c r="X7" s="172"/>
      <c r="Y7" s="172"/>
      <c r="Z7" s="176"/>
    </row>
    <row r="8" spans="1:26" ht="24.75" customHeight="1" thickTop="1" thickBot="1" x14ac:dyDescent="0.4">
      <c r="A8" s="159"/>
      <c r="B8" s="6" t="s">
        <v>21</v>
      </c>
      <c r="C8" s="8"/>
      <c r="D8" s="8"/>
      <c r="E8" s="159"/>
      <c r="F8" s="182"/>
      <c r="G8" s="182"/>
      <c r="H8" s="182"/>
      <c r="I8" s="182"/>
      <c r="J8" s="182"/>
      <c r="K8" s="182"/>
      <c r="L8" s="38"/>
      <c r="M8" s="32"/>
      <c r="N8" s="32"/>
      <c r="O8" s="22"/>
      <c r="P8" s="22"/>
      <c r="Q8" s="22"/>
      <c r="R8" s="159"/>
      <c r="S8" s="159"/>
      <c r="T8" s="159"/>
      <c r="U8" s="13">
        <f ca="1">NETWORKDAYS(O5,O7)</f>
        <v>1648</v>
      </c>
      <c r="V8" s="13" t="s">
        <v>22</v>
      </c>
      <c r="W8" s="159"/>
      <c r="X8" s="159"/>
      <c r="Y8" s="159"/>
      <c r="Z8" s="159"/>
    </row>
    <row r="9" spans="1:26" s="37" customFormat="1" ht="42" customHeight="1" thickTop="1" thickBot="1" x14ac:dyDescent="0.4">
      <c r="B9" s="33" t="s">
        <v>23</v>
      </c>
      <c r="C9" s="180"/>
      <c r="D9" s="180"/>
      <c r="E9" s="180" t="s">
        <v>24</v>
      </c>
      <c r="F9" s="86" t="s">
        <v>25</v>
      </c>
      <c r="G9" s="86" t="s">
        <v>26</v>
      </c>
      <c r="H9" s="34"/>
      <c r="I9" s="180"/>
      <c r="J9" s="180" t="s">
        <v>27</v>
      </c>
      <c r="K9" s="35" t="s">
        <v>28</v>
      </c>
      <c r="L9" s="35" t="str">
        <f>"Coucher "&amp;LEFT(Coucher,3)&amp;","&amp;RIGHT(Coucher*100,2)&amp;" $"</f>
        <v>Coucher 216,50 $</v>
      </c>
      <c r="M9" s="35" t="s">
        <v>29</v>
      </c>
      <c r="N9" s="35" t="s">
        <v>30</v>
      </c>
      <c r="O9" s="35" t="s">
        <v>31</v>
      </c>
      <c r="P9" s="428" t="s">
        <v>32</v>
      </c>
      <c r="Q9" s="429"/>
      <c r="R9" s="36"/>
      <c r="S9" s="80" t="s">
        <v>33</v>
      </c>
      <c r="T9" s="80"/>
      <c r="V9" s="159"/>
    </row>
    <row r="10" spans="1:26" s="44" customFormat="1" ht="24.75" customHeight="1" thickTop="1" thickBot="1" x14ac:dyDescent="0.35">
      <c r="B10" s="418">
        <f>O5-6</f>
        <v>43506</v>
      </c>
      <c r="C10" s="421">
        <f>B10</f>
        <v>43506</v>
      </c>
      <c r="D10" s="15" t="s">
        <v>34</v>
      </c>
      <c r="E10" s="39"/>
      <c r="F10" s="40" t="str">
        <f t="shared" ref="F10:F37" si="0">IF(OR(E10="Qc-Mtl",E10="Mtl-Qc"),257,"")</f>
        <v/>
      </c>
      <c r="G10" s="40"/>
      <c r="H10" s="16" t="s">
        <v>35</v>
      </c>
      <c r="I10" s="215">
        <f>IF(J10="",0,IF(J10="SF",Dejeuner,IF(K10&gt;0,MIN(Dejeuner,K10),0)))</f>
        <v>0</v>
      </c>
      <c r="J10" s="41"/>
      <c r="K10" s="42">
        <f>IF(J10="SF",Dejeuner,0)</f>
        <v>0</v>
      </c>
      <c r="L10" s="42"/>
      <c r="M10" s="42"/>
      <c r="N10" s="42"/>
      <c r="O10" s="42"/>
      <c r="P10" s="16" t="s">
        <v>34</v>
      </c>
      <c r="Q10" s="43"/>
      <c r="V10" s="44" t="s">
        <v>36</v>
      </c>
      <c r="Z10" s="81">
        <v>22</v>
      </c>
    </row>
    <row r="11" spans="1:26" s="44" customFormat="1" ht="24.75" customHeight="1" thickTop="1" thickBot="1" x14ac:dyDescent="0.35">
      <c r="B11" s="419"/>
      <c r="C11" s="422"/>
      <c r="D11" s="17" t="s">
        <v>37</v>
      </c>
      <c r="E11" s="45"/>
      <c r="F11" s="46" t="str">
        <f t="shared" si="0"/>
        <v/>
      </c>
      <c r="G11" s="46"/>
      <c r="H11" s="18" t="s">
        <v>37</v>
      </c>
      <c r="I11" s="216">
        <f>IF(J11="",0,IF(J11="SF",Diner,IF(K11&gt;0,MIN(Diner,K11),0)))</f>
        <v>0</v>
      </c>
      <c r="J11" s="47"/>
      <c r="K11" s="48">
        <f>IF(J11="SF",Diner,0)</f>
        <v>0</v>
      </c>
      <c r="L11" s="48"/>
      <c r="M11" s="48"/>
      <c r="N11" s="48"/>
      <c r="O11" s="48"/>
      <c r="P11" s="18" t="s">
        <v>38</v>
      </c>
      <c r="Q11" s="49"/>
      <c r="S11" s="159"/>
      <c r="V11" s="413" t="s">
        <v>39</v>
      </c>
      <c r="W11" s="414"/>
      <c r="X11" s="414"/>
      <c r="Y11" s="414"/>
      <c r="Z11" s="415"/>
    </row>
    <row r="12" spans="1:26" s="44" customFormat="1" ht="24.75" customHeight="1" thickTop="1" thickBot="1" x14ac:dyDescent="0.4">
      <c r="B12" s="419"/>
      <c r="C12" s="422"/>
      <c r="D12" s="17" t="s">
        <v>38</v>
      </c>
      <c r="E12" s="45"/>
      <c r="F12" s="46"/>
      <c r="G12" s="46"/>
      <c r="H12" s="18" t="s">
        <v>40</v>
      </c>
      <c r="I12" s="216">
        <f>IF(J12="",0,IF(J12="SF",Souper,IF(K12&gt;0,MIN(Souper,K12),0)))</f>
        <v>0</v>
      </c>
      <c r="J12" s="47"/>
      <c r="K12" s="50">
        <f>IF(J12="SF",Souper,0)</f>
        <v>0</v>
      </c>
      <c r="L12" s="48"/>
      <c r="M12" s="48"/>
      <c r="N12" s="48"/>
      <c r="O12" s="48"/>
      <c r="P12" s="18" t="s">
        <v>41</v>
      </c>
      <c r="Q12" s="49"/>
      <c r="Z12" s="82">
        <v>43498</v>
      </c>
    </row>
    <row r="13" spans="1:26" s="44" customFormat="1" ht="24.75" customHeight="1" thickBot="1" x14ac:dyDescent="0.3">
      <c r="B13" s="420"/>
      <c r="C13" s="423"/>
      <c r="D13" s="19" t="s">
        <v>41</v>
      </c>
      <c r="E13" s="51"/>
      <c r="F13" s="52" t="str">
        <f t="shared" si="0"/>
        <v/>
      </c>
      <c r="G13" s="52"/>
      <c r="H13" s="20" t="str">
        <f>IF(AND(J10&lt;&gt;"",J11="",J12=""),Dejeuner,IF(AND(J10="",J11&lt;&gt;"",J12=""),Diner,IF(AND(J10="",J11="",J12&lt;&gt;""),Souper,IF(AND(J10&lt;&gt;"",J11&lt;&gt;"",J12=""),Dejeuner+Diner,IF(AND(J10&lt;&gt;"",J11="",J12&lt;&gt;""),Dejeuner+Souper,IF(AND(J10="",J11&lt;&gt;"",J12&lt;&gt;""),Diner+Souper,IF(AND(J10&lt;&gt;"",J11&lt;&gt;"",J12&lt;&gt;""),Dejeuner+Diner+Souper,"")))))))</f>
        <v/>
      </c>
      <c r="I13" s="217">
        <f>SUM(I10:I12)</f>
        <v>0</v>
      </c>
      <c r="J13" s="221" t="str">
        <f>IF(SUM(K10:K12)=0,"",SUM(K10:K12))</f>
        <v/>
      </c>
      <c r="K13" s="53">
        <f>IF(SUM(K10:K12)&gt;H13,H13,IF(SUM(K10:K12)&gt;I13,SUM(K10:K12),I13))</f>
        <v>0</v>
      </c>
      <c r="L13" s="54"/>
      <c r="M13" s="55"/>
      <c r="N13" s="55"/>
      <c r="O13" s="55"/>
      <c r="P13" s="21" t="s">
        <v>42</v>
      </c>
      <c r="Q13" s="56"/>
    </row>
    <row r="14" spans="1:26" s="44" customFormat="1" ht="24.75" customHeight="1" thickTop="1" x14ac:dyDescent="0.25">
      <c r="B14" s="418">
        <f>B10+1</f>
        <v>43507</v>
      </c>
      <c r="C14" s="421">
        <f>B14</f>
        <v>43507</v>
      </c>
      <c r="D14" s="15" t="s">
        <v>34</v>
      </c>
      <c r="E14" s="39"/>
      <c r="F14" s="40" t="str">
        <f t="shared" si="0"/>
        <v/>
      </c>
      <c r="G14" s="40"/>
      <c r="H14" s="16" t="s">
        <v>35</v>
      </c>
      <c r="I14" s="215">
        <f>IF(J14="",0,IF(J14="SF",Dejeuner,IF(K14&gt;0,MIN(Dejeuner,K14),0)))</f>
        <v>0</v>
      </c>
      <c r="J14" s="41"/>
      <c r="K14" s="42">
        <f>IF(J14="SF",Dejeuner,0)</f>
        <v>0</v>
      </c>
      <c r="L14" s="42"/>
      <c r="M14" s="42"/>
      <c r="N14" s="42"/>
      <c r="O14" s="42"/>
      <c r="P14" s="16" t="s">
        <v>34</v>
      </c>
      <c r="Q14" s="43"/>
    </row>
    <row r="15" spans="1:26" s="44" customFormat="1" ht="24.75" customHeight="1" x14ac:dyDescent="0.25">
      <c r="B15" s="419"/>
      <c r="C15" s="422"/>
      <c r="D15" s="17" t="s">
        <v>37</v>
      </c>
      <c r="E15" s="45"/>
      <c r="F15" s="46" t="str">
        <f t="shared" si="0"/>
        <v/>
      </c>
      <c r="G15" s="46"/>
      <c r="H15" s="18" t="s">
        <v>37</v>
      </c>
      <c r="I15" s="216">
        <f>IF(J15="",0,IF(J15="SF",Diner,IF(K15&gt;0,MIN(Diner,K15),0)))</f>
        <v>0</v>
      </c>
      <c r="J15" s="47"/>
      <c r="K15" s="48">
        <f>IF(J15="SF",Diner,0)</f>
        <v>0</v>
      </c>
      <c r="L15" s="48"/>
      <c r="M15" s="48"/>
      <c r="N15" s="48"/>
      <c r="O15" s="48"/>
      <c r="P15" s="18" t="s">
        <v>38</v>
      </c>
      <c r="Q15" s="49"/>
    </row>
    <row r="16" spans="1:26" s="44" customFormat="1" ht="24.75" customHeight="1" thickBot="1" x14ac:dyDescent="0.3">
      <c r="B16" s="419"/>
      <c r="C16" s="422"/>
      <c r="D16" s="17" t="s">
        <v>38</v>
      </c>
      <c r="E16" s="45"/>
      <c r="F16" s="46" t="str">
        <f t="shared" si="0"/>
        <v/>
      </c>
      <c r="G16" s="46"/>
      <c r="H16" s="18" t="s">
        <v>40</v>
      </c>
      <c r="I16" s="216">
        <f>IF(J16="",0,IF(J16="SF",Souper,IF(K16&gt;0,MIN(Souper,K16),0)))</f>
        <v>0</v>
      </c>
      <c r="J16" s="47"/>
      <c r="K16" s="50">
        <f>IF(J16="SF",Souper,0)</f>
        <v>0</v>
      </c>
      <c r="L16" s="48"/>
      <c r="M16" s="48"/>
      <c r="N16" s="48"/>
      <c r="O16" s="48"/>
      <c r="P16" s="18" t="s">
        <v>41</v>
      </c>
      <c r="Q16" s="49"/>
    </row>
    <row r="17" spans="2:17" s="44" customFormat="1" ht="24.75" customHeight="1" thickBot="1" x14ac:dyDescent="0.3">
      <c r="B17" s="420"/>
      <c r="C17" s="423"/>
      <c r="D17" s="19" t="s">
        <v>41</v>
      </c>
      <c r="E17" s="51"/>
      <c r="F17" s="52" t="str">
        <f t="shared" si="0"/>
        <v/>
      </c>
      <c r="G17" s="52"/>
      <c r="H17" s="20" t="str">
        <f>IF(AND(J14&lt;&gt;"",J15="",J16=""),Dejeuner,IF(AND(J14="",J15&lt;&gt;"",J16=""),Diner,IF(AND(J14="",J15="",J16&lt;&gt;""),Souper,IF(AND(J14&lt;&gt;"",J15&lt;&gt;"",J16=""),Dejeuner+Diner,IF(AND(J14&lt;&gt;"",J15="",J16&lt;&gt;""),Dejeuner+Souper,IF(AND(J14="",J15&lt;&gt;"",J16&lt;&gt;""),Diner+Souper,IF(AND(J14&lt;&gt;"",J15&lt;&gt;"",J16&lt;&gt;""),Dejeuner+Diner+Souper,"")))))))</f>
        <v/>
      </c>
      <c r="I17" s="217">
        <f>SUM(I14:I16)</f>
        <v>0</v>
      </c>
      <c r="J17" s="221" t="str">
        <f>IF(SUM(K14:K16)=0,"",SUM(K14:K16))</f>
        <v/>
      </c>
      <c r="K17" s="53">
        <f>IF(SUM(K14:K16)&gt;H17,H17,IF(SUM(K14:K16)&gt;I17,SUM(K14:K16),I17))</f>
        <v>0</v>
      </c>
      <c r="L17" s="54"/>
      <c r="M17" s="55"/>
      <c r="N17" s="55"/>
      <c r="O17" s="55"/>
      <c r="P17" s="21" t="s">
        <v>42</v>
      </c>
      <c r="Q17" s="56"/>
    </row>
    <row r="18" spans="2:17" s="44" customFormat="1" ht="24.75" customHeight="1" thickTop="1" x14ac:dyDescent="0.25">
      <c r="B18" s="418">
        <f>B14+1</f>
        <v>43508</v>
      </c>
      <c r="C18" s="421">
        <f>B18</f>
        <v>43508</v>
      </c>
      <c r="D18" s="15" t="s">
        <v>34</v>
      </c>
      <c r="E18" s="39"/>
      <c r="F18" s="40" t="str">
        <f t="shared" si="0"/>
        <v/>
      </c>
      <c r="G18" s="40"/>
      <c r="H18" s="16" t="s">
        <v>35</v>
      </c>
      <c r="I18" s="215">
        <f>IF(J18="",0,IF(J18="SF",Dejeuner,IF(K18&gt;0,MIN(Dejeuner,K18),0)))</f>
        <v>0</v>
      </c>
      <c r="J18" s="41"/>
      <c r="K18" s="42">
        <f>IF(J18="SF",Dejeuner,0)</f>
        <v>0</v>
      </c>
      <c r="L18" s="42"/>
      <c r="M18" s="42"/>
      <c r="N18" s="42"/>
      <c r="O18" s="42"/>
      <c r="P18" s="16" t="s">
        <v>34</v>
      </c>
      <c r="Q18" s="43"/>
    </row>
    <row r="19" spans="2:17" s="44" customFormat="1" ht="24.75" customHeight="1" x14ac:dyDescent="0.25">
      <c r="B19" s="419"/>
      <c r="C19" s="422"/>
      <c r="D19" s="17" t="s">
        <v>37</v>
      </c>
      <c r="E19" s="45"/>
      <c r="F19" s="46" t="str">
        <f t="shared" si="0"/>
        <v/>
      </c>
      <c r="G19" s="46"/>
      <c r="H19" s="18" t="s">
        <v>37</v>
      </c>
      <c r="I19" s="216">
        <f>IF(J19="",0,IF(J19="SF",Diner,IF(K19&gt;0,MIN(Diner,K19),0)))</f>
        <v>0</v>
      </c>
      <c r="J19" s="47"/>
      <c r="K19" s="48">
        <f>IF(J19="SF",Diner,0)</f>
        <v>0</v>
      </c>
      <c r="L19" s="48"/>
      <c r="M19" s="48"/>
      <c r="N19" s="48"/>
      <c r="O19" s="48"/>
      <c r="P19" s="18" t="s">
        <v>38</v>
      </c>
      <c r="Q19" s="49"/>
    </row>
    <row r="20" spans="2:17" s="44" customFormat="1" ht="24.75" customHeight="1" thickBot="1" x14ac:dyDescent="0.3">
      <c r="B20" s="419"/>
      <c r="C20" s="422"/>
      <c r="D20" s="17" t="s">
        <v>38</v>
      </c>
      <c r="E20" s="45"/>
      <c r="F20" s="46" t="str">
        <f t="shared" si="0"/>
        <v/>
      </c>
      <c r="G20" s="46"/>
      <c r="H20" s="18" t="s">
        <v>40</v>
      </c>
      <c r="I20" s="216">
        <f>IF(J20="",0,IF(J20="SF",Souper,IF(K20&gt;0,MIN(Souper,K20),0)))</f>
        <v>0</v>
      </c>
      <c r="J20" s="47"/>
      <c r="K20" s="50">
        <f>IF(J20="SF",Souper,0)</f>
        <v>0</v>
      </c>
      <c r="L20" s="48"/>
      <c r="M20" s="48"/>
      <c r="N20" s="48"/>
      <c r="O20" s="48"/>
      <c r="P20" s="18" t="s">
        <v>41</v>
      </c>
      <c r="Q20" s="49"/>
    </row>
    <row r="21" spans="2:17" s="44" customFormat="1" ht="24.75" customHeight="1" thickBot="1" x14ac:dyDescent="0.3">
      <c r="B21" s="420"/>
      <c r="C21" s="423"/>
      <c r="D21" s="19" t="s">
        <v>41</v>
      </c>
      <c r="E21" s="51"/>
      <c r="F21" s="52" t="str">
        <f t="shared" si="0"/>
        <v/>
      </c>
      <c r="G21" s="52"/>
      <c r="H21" s="20" t="str">
        <f>IF(AND(J18&lt;&gt;"",J19="",J20=""),Dejeuner,IF(AND(J18="",J19&lt;&gt;"",J20=""),Diner,IF(AND(J18="",J19="",J20&lt;&gt;""),Souper,IF(AND(J18&lt;&gt;"",J19&lt;&gt;"",J20=""),Dejeuner+Diner,IF(AND(J18&lt;&gt;"",J19="",J20&lt;&gt;""),Dejeuner+Souper,IF(AND(J18="",J19&lt;&gt;"",J20&lt;&gt;""),Diner+Souper,IF(AND(J18&lt;&gt;"",J19&lt;&gt;"",J20&lt;&gt;""),Dejeuner+Diner+Souper,"")))))))</f>
        <v/>
      </c>
      <c r="I21" s="217">
        <f>SUM(I18:I20)</f>
        <v>0</v>
      </c>
      <c r="J21" s="221" t="str">
        <f>IF(SUM(K18:K20)=0,"",SUM(K18:K20))</f>
        <v/>
      </c>
      <c r="K21" s="53">
        <f>IF(SUM(K18:K20)&gt;H21,H21,IF(SUM(K18:K20)&gt;I21,SUM(K18:K20),I21))</f>
        <v>0</v>
      </c>
      <c r="L21" s="54"/>
      <c r="M21" s="55"/>
      <c r="N21" s="55"/>
      <c r="O21" s="55"/>
      <c r="P21" s="21" t="s">
        <v>42</v>
      </c>
      <c r="Q21" s="56"/>
    </row>
    <row r="22" spans="2:17" s="44" customFormat="1" ht="24.75" customHeight="1" thickTop="1" x14ac:dyDescent="0.25">
      <c r="B22" s="418">
        <f>B18+1</f>
        <v>43509</v>
      </c>
      <c r="C22" s="421">
        <f>B22</f>
        <v>43509</v>
      </c>
      <c r="D22" s="15" t="s">
        <v>34</v>
      </c>
      <c r="E22" s="39"/>
      <c r="F22" s="40" t="str">
        <f t="shared" si="0"/>
        <v/>
      </c>
      <c r="G22" s="40"/>
      <c r="H22" s="16" t="s">
        <v>35</v>
      </c>
      <c r="I22" s="215">
        <f>IF(J22="",0,IF(J22="SF",Dejeuner,IF(K22&gt;0,MIN(Dejeuner,K22),0)))</f>
        <v>0</v>
      </c>
      <c r="J22" s="41"/>
      <c r="K22" s="42">
        <f>IF(J22="SF",Dejeuner,0)</f>
        <v>0</v>
      </c>
      <c r="L22" s="42"/>
      <c r="M22" s="42"/>
      <c r="N22" s="42"/>
      <c r="O22" s="42"/>
      <c r="P22" s="16" t="s">
        <v>34</v>
      </c>
      <c r="Q22" s="43"/>
    </row>
    <row r="23" spans="2:17" s="44" customFormat="1" ht="24.75" customHeight="1" x14ac:dyDescent="0.25">
      <c r="B23" s="419"/>
      <c r="C23" s="422"/>
      <c r="D23" s="17" t="s">
        <v>37</v>
      </c>
      <c r="E23" s="45"/>
      <c r="F23" s="46" t="str">
        <f t="shared" si="0"/>
        <v/>
      </c>
      <c r="G23" s="46"/>
      <c r="H23" s="18" t="s">
        <v>37</v>
      </c>
      <c r="I23" s="216">
        <f>IF(J23="",0,IF(J23="SF",Diner,IF(K23&gt;0,MIN(Diner,K23),0)))</f>
        <v>0</v>
      </c>
      <c r="J23" s="47"/>
      <c r="K23" s="48">
        <f>IF(J23="SF",Diner,0)</f>
        <v>0</v>
      </c>
      <c r="L23" s="48"/>
      <c r="M23" s="48"/>
      <c r="N23" s="48"/>
      <c r="O23" s="48"/>
      <c r="P23" s="18" t="s">
        <v>38</v>
      </c>
      <c r="Q23" s="49"/>
    </row>
    <row r="24" spans="2:17" s="44" customFormat="1" ht="24.75" customHeight="1" thickBot="1" x14ac:dyDescent="0.3">
      <c r="B24" s="419"/>
      <c r="C24" s="422"/>
      <c r="D24" s="17" t="s">
        <v>38</v>
      </c>
      <c r="E24" s="45"/>
      <c r="F24" s="46" t="str">
        <f t="shared" si="0"/>
        <v/>
      </c>
      <c r="G24" s="46"/>
      <c r="H24" s="18" t="s">
        <v>40</v>
      </c>
      <c r="I24" s="216">
        <f>IF(J24="",0,IF(J24="SF",Souper,IF(K24&gt;0,MIN(Souper,K24),0)))</f>
        <v>0</v>
      </c>
      <c r="J24" s="47"/>
      <c r="K24" s="50">
        <f>IF(J24="SF",Souper,0)</f>
        <v>0</v>
      </c>
      <c r="L24" s="48"/>
      <c r="M24" s="48"/>
      <c r="N24" s="48"/>
      <c r="O24" s="48"/>
      <c r="P24" s="18" t="s">
        <v>41</v>
      </c>
      <c r="Q24" s="49"/>
    </row>
    <row r="25" spans="2:17" s="44" customFormat="1" ht="24.75" customHeight="1" thickBot="1" x14ac:dyDescent="0.3">
      <c r="B25" s="420"/>
      <c r="C25" s="423"/>
      <c r="D25" s="19" t="s">
        <v>41</v>
      </c>
      <c r="E25" s="51"/>
      <c r="F25" s="52" t="str">
        <f t="shared" si="0"/>
        <v/>
      </c>
      <c r="G25" s="52"/>
      <c r="H25" s="20" t="str">
        <f>IF(AND(J22&lt;&gt;"",J23="",J24=""),Dejeuner,IF(AND(J22="",J23&lt;&gt;"",J24=""),Diner,IF(AND(J22="",J23="",J24&lt;&gt;""),Souper,IF(AND(J22&lt;&gt;"",J23&lt;&gt;"",J24=""),Dejeuner+Diner,IF(AND(J22&lt;&gt;"",J23="",J24&lt;&gt;""),Dejeuner+Souper,IF(AND(J22="",J23&lt;&gt;"",J24&lt;&gt;""),Diner+Souper,IF(AND(J22&lt;&gt;"",J23&lt;&gt;"",J24&lt;&gt;""),Dejeuner+Diner+Souper,"")))))))</f>
        <v/>
      </c>
      <c r="I25" s="217">
        <f>SUM(I22:I24)</f>
        <v>0</v>
      </c>
      <c r="J25" s="221" t="str">
        <f>IF(SUM(K22:K24)=0,"",SUM(K22:K24))</f>
        <v/>
      </c>
      <c r="K25" s="53">
        <f>IF(SUM(K22:K24)&gt;H25,H25,IF(SUM(K22:K24)&gt;I25,SUM(K22:K24),I25))</f>
        <v>0</v>
      </c>
      <c r="L25" s="54"/>
      <c r="M25" s="55"/>
      <c r="N25" s="55"/>
      <c r="O25" s="55"/>
      <c r="P25" s="21" t="s">
        <v>42</v>
      </c>
      <c r="Q25" s="56"/>
    </row>
    <row r="26" spans="2:17" s="44" customFormat="1" ht="24.75" customHeight="1" thickTop="1" x14ac:dyDescent="0.25">
      <c r="B26" s="418">
        <f>B22+1</f>
        <v>43510</v>
      </c>
      <c r="C26" s="421">
        <f>B26</f>
        <v>43510</v>
      </c>
      <c r="D26" s="15" t="s">
        <v>34</v>
      </c>
      <c r="E26" s="39"/>
      <c r="F26" s="40" t="str">
        <f t="shared" si="0"/>
        <v/>
      </c>
      <c r="G26" s="40"/>
      <c r="H26" s="16" t="s">
        <v>35</v>
      </c>
      <c r="I26" s="215">
        <f>IF(J26="",0,IF(J26="SF",Dejeuner,IF(K26&gt;0,MIN(Dejeuner,K26),0)))</f>
        <v>0</v>
      </c>
      <c r="J26" s="41"/>
      <c r="K26" s="42">
        <f>IF(J26="SF",Dejeuner,0)</f>
        <v>0</v>
      </c>
      <c r="L26" s="42"/>
      <c r="M26" s="42"/>
      <c r="N26" s="42"/>
      <c r="O26" s="42"/>
      <c r="P26" s="16" t="s">
        <v>34</v>
      </c>
      <c r="Q26" s="43"/>
    </row>
    <row r="27" spans="2:17" s="44" customFormat="1" ht="24.75" customHeight="1" x14ac:dyDescent="0.25">
      <c r="B27" s="419"/>
      <c r="C27" s="422"/>
      <c r="D27" s="17" t="s">
        <v>37</v>
      </c>
      <c r="E27" s="45"/>
      <c r="F27" s="46" t="str">
        <f t="shared" si="0"/>
        <v/>
      </c>
      <c r="G27" s="46"/>
      <c r="H27" s="18" t="s">
        <v>37</v>
      </c>
      <c r="I27" s="216">
        <f>IF(J27="",0,IF(J27="SF",Diner,IF(K27&gt;0,MIN(Diner,K27),0)))</f>
        <v>0</v>
      </c>
      <c r="J27" s="47"/>
      <c r="K27" s="48">
        <f>IF(J27="SF",Diner,0)</f>
        <v>0</v>
      </c>
      <c r="L27" s="48"/>
      <c r="M27" s="48"/>
      <c r="N27" s="48"/>
      <c r="O27" s="48"/>
      <c r="P27" s="18" t="s">
        <v>38</v>
      </c>
      <c r="Q27" s="49"/>
    </row>
    <row r="28" spans="2:17" s="44" customFormat="1" ht="24.75" customHeight="1" thickBot="1" x14ac:dyDescent="0.3">
      <c r="B28" s="419"/>
      <c r="C28" s="422"/>
      <c r="D28" s="17" t="s">
        <v>38</v>
      </c>
      <c r="E28" s="45"/>
      <c r="F28" s="46" t="str">
        <f t="shared" si="0"/>
        <v/>
      </c>
      <c r="G28" s="46"/>
      <c r="H28" s="18" t="s">
        <v>40</v>
      </c>
      <c r="I28" s="216">
        <f>IF(J28="",0,IF(J28="SF",Souper,IF(K28&gt;0,MIN(Souper,K28),0)))</f>
        <v>0</v>
      </c>
      <c r="J28" s="47"/>
      <c r="K28" s="50">
        <f>IF(J28="SF",Souper,0)</f>
        <v>0</v>
      </c>
      <c r="L28" s="48"/>
      <c r="M28" s="48"/>
      <c r="N28" s="48"/>
      <c r="O28" s="48"/>
      <c r="P28" s="18" t="s">
        <v>41</v>
      </c>
      <c r="Q28" s="49"/>
    </row>
    <row r="29" spans="2:17" s="44" customFormat="1" ht="24.75" customHeight="1" thickBot="1" x14ac:dyDescent="0.3">
      <c r="B29" s="420"/>
      <c r="C29" s="423"/>
      <c r="D29" s="19" t="s">
        <v>41</v>
      </c>
      <c r="E29" s="51"/>
      <c r="F29" s="52" t="str">
        <f t="shared" si="0"/>
        <v/>
      </c>
      <c r="G29" s="52"/>
      <c r="H29" s="20" t="str">
        <f>IF(AND(J26&lt;&gt;"",J27="",J28=""),Dejeuner,IF(AND(J26="",J27&lt;&gt;"",J28=""),Diner,IF(AND(J26="",J27="",J28&lt;&gt;""),Souper,IF(AND(J26&lt;&gt;"",J27&lt;&gt;"",J28=""),Dejeuner+Diner,IF(AND(J26&lt;&gt;"",J27="",J28&lt;&gt;""),Dejeuner+Souper,IF(AND(J26="",J27&lt;&gt;"",J28&lt;&gt;""),Diner+Souper,IF(AND(J26&lt;&gt;"",J27&lt;&gt;"",J28&lt;&gt;""),Dejeuner+Diner+Souper,"")))))))</f>
        <v/>
      </c>
      <c r="I29" s="217">
        <f>SUM(I26:I28)</f>
        <v>0</v>
      </c>
      <c r="J29" s="221" t="str">
        <f>IF(SUM(K26:K28)=0,"",SUM(K26:K28))</f>
        <v/>
      </c>
      <c r="K29" s="53">
        <f>IF(SUM(K26:K28)&gt;H29,H29,IF(SUM(K26:K28)&gt;I29,SUM(K26:K28),I29))</f>
        <v>0</v>
      </c>
      <c r="L29" s="54"/>
      <c r="M29" s="55"/>
      <c r="N29" s="55"/>
      <c r="O29" s="55"/>
      <c r="P29" s="21" t="s">
        <v>42</v>
      </c>
      <c r="Q29" s="56"/>
    </row>
    <row r="30" spans="2:17" s="44" customFormat="1" ht="24.75" customHeight="1" thickTop="1" x14ac:dyDescent="0.25">
      <c r="B30" s="418">
        <f>B26+1</f>
        <v>43511</v>
      </c>
      <c r="C30" s="421">
        <f>B30</f>
        <v>43511</v>
      </c>
      <c r="D30" s="15" t="s">
        <v>34</v>
      </c>
      <c r="E30" s="39"/>
      <c r="F30" s="40" t="str">
        <f t="shared" si="0"/>
        <v/>
      </c>
      <c r="G30" s="40"/>
      <c r="H30" s="16" t="s">
        <v>35</v>
      </c>
      <c r="I30" s="215">
        <f>IF(J30="",0,IF(J30="SF",Dejeuner,IF(K30&gt;0,MIN(Dejeuner,K30),0)))</f>
        <v>0</v>
      </c>
      <c r="J30" s="41"/>
      <c r="K30" s="42">
        <f>IF(J30="SF",Dejeuner,0)</f>
        <v>0</v>
      </c>
      <c r="L30" s="42"/>
      <c r="M30" s="42"/>
      <c r="N30" s="42"/>
      <c r="O30" s="42"/>
      <c r="P30" s="16" t="s">
        <v>34</v>
      </c>
      <c r="Q30" s="43"/>
    </row>
    <row r="31" spans="2:17" s="44" customFormat="1" ht="24.75" customHeight="1" x14ac:dyDescent="0.25">
      <c r="B31" s="419"/>
      <c r="C31" s="422"/>
      <c r="D31" s="17" t="s">
        <v>37</v>
      </c>
      <c r="E31" s="45"/>
      <c r="F31" s="46" t="str">
        <f t="shared" si="0"/>
        <v/>
      </c>
      <c r="G31" s="46"/>
      <c r="H31" s="18" t="s">
        <v>37</v>
      </c>
      <c r="I31" s="216">
        <f>IF(J31="",0,IF(J31="SF",Diner,IF(K31&gt;0,MIN(Diner,K31),0)))</f>
        <v>0</v>
      </c>
      <c r="J31" s="47"/>
      <c r="K31" s="48">
        <f>IF(J31="SF",Diner,0)</f>
        <v>0</v>
      </c>
      <c r="L31" s="48"/>
      <c r="M31" s="48"/>
      <c r="N31" s="48"/>
      <c r="O31" s="48"/>
      <c r="P31" s="18" t="s">
        <v>38</v>
      </c>
      <c r="Q31" s="49"/>
    </row>
    <row r="32" spans="2:17" s="44" customFormat="1" ht="24.75" customHeight="1" thickBot="1" x14ac:dyDescent="0.3">
      <c r="B32" s="419"/>
      <c r="C32" s="422"/>
      <c r="D32" s="17" t="s">
        <v>38</v>
      </c>
      <c r="E32" s="45"/>
      <c r="F32" s="46" t="str">
        <f t="shared" si="0"/>
        <v/>
      </c>
      <c r="G32" s="46"/>
      <c r="H32" s="18" t="s">
        <v>40</v>
      </c>
      <c r="I32" s="216">
        <f>IF(J32="",0,IF(J32="SF",Souper,IF(K32&gt;0,MIN(Souper,K32),0)))</f>
        <v>0</v>
      </c>
      <c r="J32" s="47"/>
      <c r="K32" s="50">
        <f>IF(J32="SF",Souper,0)</f>
        <v>0</v>
      </c>
      <c r="L32" s="48"/>
      <c r="M32" s="48"/>
      <c r="N32" s="48"/>
      <c r="O32" s="48"/>
      <c r="P32" s="18" t="s">
        <v>41</v>
      </c>
      <c r="Q32" s="49"/>
    </row>
    <row r="33" spans="2:26" s="44" customFormat="1" ht="24.75" customHeight="1" thickBot="1" x14ac:dyDescent="0.3">
      <c r="B33" s="420"/>
      <c r="C33" s="423"/>
      <c r="D33" s="19" t="s">
        <v>41</v>
      </c>
      <c r="E33" s="51"/>
      <c r="F33" s="52" t="str">
        <f t="shared" si="0"/>
        <v/>
      </c>
      <c r="G33" s="52"/>
      <c r="H33" s="20" t="str">
        <f>IF(AND(J30&lt;&gt;"",J31="",J32=""),Dejeuner,IF(AND(J30="",J31&lt;&gt;"",J32=""),Diner,IF(AND(J30="",J31="",J32&lt;&gt;""),Souper,IF(AND(J30&lt;&gt;"",J31&lt;&gt;"",J32=""),Dejeuner+Diner,IF(AND(J30&lt;&gt;"",J31="",J32&lt;&gt;""),Dejeuner+Souper,IF(AND(J30="",J31&lt;&gt;"",J32&lt;&gt;""),Diner+Souper,IF(AND(J30&lt;&gt;"",J31&lt;&gt;"",J32&lt;&gt;""),Dejeuner+Diner+Souper,"")))))))</f>
        <v/>
      </c>
      <c r="I33" s="217">
        <f>SUM(I30:I32)</f>
        <v>0</v>
      </c>
      <c r="J33" s="221" t="str">
        <f>IF(SUM(K30:K32)=0,"",SUM(K30:K32))</f>
        <v/>
      </c>
      <c r="K33" s="53">
        <f>IF(SUM(K30:K32)&gt;H33,H33,IF(SUM(K30:K32)&gt;I33,SUM(K30:K32),I33))</f>
        <v>0</v>
      </c>
      <c r="L33" s="54"/>
      <c r="M33" s="55"/>
      <c r="N33" s="55"/>
      <c r="O33" s="55"/>
      <c r="P33" s="21" t="s">
        <v>42</v>
      </c>
      <c r="Q33" s="56"/>
    </row>
    <row r="34" spans="2:26" s="44" customFormat="1" ht="24.75" customHeight="1" thickTop="1" x14ac:dyDescent="0.25">
      <c r="B34" s="418">
        <f>B30+1</f>
        <v>43512</v>
      </c>
      <c r="C34" s="421">
        <f>B34</f>
        <v>43512</v>
      </c>
      <c r="D34" s="15" t="s">
        <v>34</v>
      </c>
      <c r="E34" s="39"/>
      <c r="F34" s="40" t="str">
        <f t="shared" si="0"/>
        <v/>
      </c>
      <c r="G34" s="40"/>
      <c r="H34" s="16" t="s">
        <v>35</v>
      </c>
      <c r="I34" s="215">
        <f>IF(J34="",0,IF(J34="SF",Dejeuner,IF(K34&gt;0,MIN(Dejeuner,K34),0)))</f>
        <v>0</v>
      </c>
      <c r="J34" s="41"/>
      <c r="K34" s="42">
        <f>IF(J34="SF",Dejeuner,0)</f>
        <v>0</v>
      </c>
      <c r="L34" s="42"/>
      <c r="M34" s="42"/>
      <c r="N34" s="42"/>
      <c r="O34" s="42"/>
      <c r="P34" s="16" t="s">
        <v>34</v>
      </c>
      <c r="Q34" s="43"/>
    </row>
    <row r="35" spans="2:26" s="44" customFormat="1" ht="24.75" customHeight="1" x14ac:dyDescent="0.25">
      <c r="B35" s="419"/>
      <c r="C35" s="422"/>
      <c r="D35" s="17" t="s">
        <v>37</v>
      </c>
      <c r="E35" s="45"/>
      <c r="F35" s="46" t="str">
        <f t="shared" si="0"/>
        <v/>
      </c>
      <c r="G35" s="46"/>
      <c r="H35" s="18" t="s">
        <v>37</v>
      </c>
      <c r="I35" s="216">
        <f>IF(J35="",0,IF(J35="SF",Diner,IF(K35&gt;0,MIN(Diner,K35),0)))</f>
        <v>0</v>
      </c>
      <c r="J35" s="47"/>
      <c r="K35" s="48">
        <f>IF(J35="SF",Diner,0)</f>
        <v>0</v>
      </c>
      <c r="L35" s="48"/>
      <c r="M35" s="48"/>
      <c r="N35" s="48"/>
      <c r="O35" s="48"/>
      <c r="P35" s="18" t="s">
        <v>38</v>
      </c>
      <c r="Q35" s="49"/>
    </row>
    <row r="36" spans="2:26" s="44" customFormat="1" ht="24.75" customHeight="1" thickBot="1" x14ac:dyDescent="0.3">
      <c r="B36" s="419"/>
      <c r="C36" s="422"/>
      <c r="D36" s="17" t="s">
        <v>38</v>
      </c>
      <c r="E36" s="45"/>
      <c r="F36" s="46" t="str">
        <f t="shared" si="0"/>
        <v/>
      </c>
      <c r="G36" s="46"/>
      <c r="H36" s="18" t="s">
        <v>40</v>
      </c>
      <c r="I36" s="216">
        <f>IF(J36="",0,IF(J36="SF",Souper,IF(K36&gt;0,MIN(Souper,K36),0)))</f>
        <v>0</v>
      </c>
      <c r="J36" s="47"/>
      <c r="K36" s="50">
        <f>IF(J36="SF",Souper,0)</f>
        <v>0</v>
      </c>
      <c r="L36" s="48"/>
      <c r="M36" s="48"/>
      <c r="N36" s="48"/>
      <c r="O36" s="48"/>
      <c r="P36" s="18" t="s">
        <v>41</v>
      </c>
      <c r="Q36" s="49"/>
    </row>
    <row r="37" spans="2:26" s="44" customFormat="1" ht="24.75" customHeight="1" thickBot="1" x14ac:dyDescent="0.3">
      <c r="B37" s="420"/>
      <c r="C37" s="423"/>
      <c r="D37" s="19" t="s">
        <v>41</v>
      </c>
      <c r="E37" s="51"/>
      <c r="F37" s="52" t="str">
        <f t="shared" si="0"/>
        <v/>
      </c>
      <c r="G37" s="52"/>
      <c r="H37" s="20" t="str">
        <f>IF(AND(J34&lt;&gt;"",J35="",J36=""),Dejeuner,IF(AND(J34="",J35&lt;&gt;"",J36=""),Diner,IF(AND(J34="",J35="",J36&lt;&gt;""),Souper,IF(AND(J34&lt;&gt;"",J35&lt;&gt;"",J36=""),Dejeuner+Diner,IF(AND(J34&lt;&gt;"",J35="",J36&lt;&gt;""),Dejeuner+Souper,IF(AND(J34="",J35&lt;&gt;"",J36&lt;&gt;""),Diner+Souper,IF(AND(J34&lt;&gt;"",J35&lt;&gt;"",J36&lt;&gt;""),Dejeuner+Diner+Souper,"")))))))</f>
        <v/>
      </c>
      <c r="I37" s="217">
        <f>SUM(I34:I36)</f>
        <v>0</v>
      </c>
      <c r="J37" s="221" t="str">
        <f>IF(SUM(K34:K36)=0,"",SUM(K34:K36))</f>
        <v/>
      </c>
      <c r="K37" s="53">
        <f>IF(SUM(K34:K36)&gt;H37,H37,IF(SUM(K34:K36)&gt;I37,SUM(K34:K36),I37))</f>
        <v>0</v>
      </c>
      <c r="L37" s="54"/>
      <c r="M37" s="55"/>
      <c r="N37" s="55"/>
      <c r="O37" s="55"/>
      <c r="P37" s="21" t="s">
        <v>42</v>
      </c>
      <c r="Q37" s="56"/>
    </row>
    <row r="38" spans="2:26" s="44" customFormat="1" ht="24.75" customHeight="1" thickTop="1" thickBot="1" x14ac:dyDescent="0.3">
      <c r="B38" s="57"/>
      <c r="C38" s="58"/>
      <c r="D38" s="58"/>
      <c r="E38" s="59" t="s">
        <v>43</v>
      </c>
      <c r="F38" s="60">
        <f>SUM(F10:F37)</f>
        <v>0</v>
      </c>
      <c r="G38" s="60">
        <f>SUM(G10:G37)</f>
        <v>0</v>
      </c>
      <c r="H38" s="58"/>
      <c r="I38" s="58"/>
      <c r="J38" s="61"/>
      <c r="K38" s="62"/>
      <c r="L38" s="62"/>
      <c r="M38" s="62"/>
      <c r="N38" s="62"/>
      <c r="O38" s="62"/>
      <c r="P38" s="58"/>
      <c r="Q38" s="63"/>
    </row>
    <row r="39" spans="2:26" s="44" customFormat="1" ht="9" customHeight="1" thickTop="1" thickBot="1" x14ac:dyDescent="0.3">
      <c r="B39" s="64"/>
      <c r="E39" s="65"/>
      <c r="J39" s="66"/>
      <c r="K39" s="67"/>
      <c r="L39" s="67"/>
      <c r="M39" s="67"/>
      <c r="N39" s="67"/>
      <c r="O39" s="67"/>
      <c r="Q39" s="67"/>
    </row>
    <row r="40" spans="2:26" s="44" customFormat="1" ht="24.75" customHeight="1" thickTop="1" thickBot="1" x14ac:dyDescent="0.3">
      <c r="B40" s="68"/>
      <c r="C40" s="69" t="s">
        <v>44</v>
      </c>
      <c r="D40" s="69"/>
      <c r="E40" s="69"/>
      <c r="F40" s="70">
        <f>F38*Bareme_du_Km</f>
        <v>0</v>
      </c>
      <c r="G40" s="70">
        <f>G38*Bareme_du_Km_Hybride</f>
        <v>0</v>
      </c>
      <c r="H40" s="69"/>
      <c r="I40" s="69"/>
      <c r="J40" s="71"/>
      <c r="K40" s="70">
        <f>K37+K33+K29+K25+K21+K17+K13</f>
        <v>0</v>
      </c>
      <c r="L40" s="70">
        <f>SUM(L10:L38)</f>
        <v>0</v>
      </c>
      <c r="M40" s="70">
        <f>SUM(M10:M38)</f>
        <v>0</v>
      </c>
      <c r="N40" s="70">
        <f>SUM(N10:N38)</f>
        <v>0</v>
      </c>
      <c r="O40" s="70">
        <f>SUM(O10:O38)</f>
        <v>0</v>
      </c>
      <c r="P40" s="69"/>
      <c r="Q40" s="14">
        <f>SUM(Q10:Q38)</f>
        <v>0</v>
      </c>
    </row>
    <row r="41" spans="2:26" s="44" customFormat="1" ht="9" customHeight="1" thickTop="1" thickBot="1" x14ac:dyDescent="0.3">
      <c r="B41" s="72"/>
      <c r="C41" s="73"/>
      <c r="D41" s="73"/>
      <c r="E41" s="73"/>
      <c r="F41" s="74"/>
      <c r="G41" s="74"/>
      <c r="H41" s="73"/>
      <c r="I41" s="73"/>
      <c r="J41" s="75"/>
      <c r="K41" s="76"/>
      <c r="L41" s="76"/>
      <c r="M41" s="76"/>
      <c r="N41" s="76"/>
      <c r="O41" s="67"/>
      <c r="Q41" s="67"/>
    </row>
    <row r="42" spans="2:26" s="44" customFormat="1" ht="24.75" customHeight="1" thickTop="1" thickBot="1" x14ac:dyDescent="0.3">
      <c r="B42" s="64"/>
      <c r="F42" s="77"/>
      <c r="G42" s="77"/>
      <c r="J42" s="66"/>
      <c r="K42" s="67"/>
      <c r="L42" s="67"/>
      <c r="M42" s="67"/>
      <c r="N42" s="67"/>
      <c r="O42" s="424" t="s">
        <v>45</v>
      </c>
      <c r="P42" s="425"/>
      <c r="Q42" s="14">
        <f>SUM(F40:Q40)</f>
        <v>0</v>
      </c>
    </row>
    <row r="43" spans="2:26" s="44" customFormat="1" ht="24.75" customHeight="1" thickTop="1" thickBot="1" x14ac:dyDescent="0.3">
      <c r="B43" s="64"/>
      <c r="C43" s="416" t="s">
        <v>46</v>
      </c>
      <c r="D43" s="417"/>
      <c r="E43" s="25"/>
      <c r="F43" s="25"/>
      <c r="G43" s="25"/>
      <c r="H43" s="26"/>
      <c r="I43" s="211"/>
      <c r="J43" s="66"/>
      <c r="K43" s="67"/>
      <c r="L43" s="67"/>
      <c r="M43" s="67"/>
      <c r="N43" s="67"/>
      <c r="O43" s="67"/>
      <c r="Q43" s="67"/>
    </row>
    <row r="44" spans="2:26" s="44" customFormat="1" ht="24.75" customHeight="1" thickBot="1" x14ac:dyDescent="0.3">
      <c r="B44" s="64"/>
      <c r="C44" s="27" t="s">
        <v>47</v>
      </c>
      <c r="D44" s="28"/>
      <c r="E44" s="29"/>
      <c r="F44" s="30"/>
      <c r="G44" s="30"/>
      <c r="H44" s="31"/>
      <c r="I44" s="218"/>
      <c r="J44" s="66"/>
      <c r="K44" s="67"/>
      <c r="L44" s="67"/>
      <c r="M44" s="67" t="str">
        <f>IF(F19="Qc-Mtl",257,IF(F19="Mtl-Qc",257,""))</f>
        <v/>
      </c>
      <c r="N44" s="67"/>
      <c r="O44" s="67"/>
      <c r="Q44" s="67"/>
    </row>
    <row r="45" spans="2:26" s="78" customFormat="1" ht="24.75" customHeight="1" thickTop="1" x14ac:dyDescent="0.25">
      <c r="B45" s="405"/>
      <c r="C45" s="219"/>
      <c r="D45" s="219"/>
      <c r="E45" s="219"/>
      <c r="F45" s="406"/>
      <c r="G45" s="406"/>
      <c r="H45" s="219"/>
      <c r="I45" s="219"/>
      <c r="J45" s="407"/>
      <c r="K45" s="408"/>
      <c r="L45" s="408"/>
      <c r="M45" s="408"/>
      <c r="N45" s="408"/>
      <c r="O45" s="408"/>
      <c r="P45" s="219"/>
      <c r="Q45" s="408"/>
      <c r="R45" s="219"/>
      <c r="S45" s="219"/>
      <c r="T45" s="219"/>
      <c r="U45" s="219"/>
      <c r="V45" s="219"/>
      <c r="W45" s="219"/>
      <c r="X45" s="219"/>
      <c r="Y45" s="219"/>
      <c r="Z45" s="219"/>
    </row>
    <row r="46" spans="2:26" x14ac:dyDescent="0.3">
      <c r="B46" s="409"/>
      <c r="C46" s="159"/>
      <c r="D46" s="159"/>
      <c r="E46" s="159"/>
      <c r="F46" s="410"/>
      <c r="G46" s="410"/>
      <c r="H46" s="159"/>
      <c r="J46" s="207"/>
      <c r="K46" s="208"/>
      <c r="L46" s="208"/>
      <c r="M46" s="208"/>
      <c r="N46" s="208"/>
      <c r="O46" s="208"/>
      <c r="P46" s="159"/>
      <c r="Q46" s="208"/>
      <c r="R46" s="159"/>
      <c r="S46" s="159"/>
      <c r="T46" s="159"/>
      <c r="U46" s="159"/>
      <c r="V46" s="159"/>
      <c r="W46" s="159"/>
      <c r="X46" s="159"/>
      <c r="Y46" s="159"/>
      <c r="Z46" s="159"/>
    </row>
    <row r="47" spans="2:26" x14ac:dyDescent="0.3">
      <c r="B47" s="409"/>
      <c r="C47" s="159"/>
      <c r="D47" s="159"/>
      <c r="E47" s="159"/>
      <c r="F47" s="410"/>
      <c r="G47" s="410"/>
      <c r="H47" s="159"/>
      <c r="J47" s="207" t="s">
        <v>48</v>
      </c>
      <c r="K47" s="208" t="s">
        <v>49</v>
      </c>
      <c r="L47" s="208"/>
      <c r="M47" s="208"/>
      <c r="N47" s="208"/>
      <c r="O47" s="208"/>
      <c r="P47" s="159"/>
      <c r="Q47" s="208"/>
      <c r="R47" s="159"/>
      <c r="S47" s="159"/>
      <c r="T47" s="159"/>
      <c r="U47" s="159"/>
      <c r="V47" s="159"/>
      <c r="W47" s="159"/>
      <c r="X47" s="159"/>
      <c r="Y47" s="159"/>
    </row>
    <row r="48" spans="2:26" x14ac:dyDescent="0.3">
      <c r="B48" s="409"/>
      <c r="C48" s="159"/>
      <c r="D48" s="159"/>
      <c r="E48" s="159"/>
      <c r="F48" s="410"/>
      <c r="G48" s="410"/>
      <c r="H48" s="159"/>
      <c r="J48" s="207" t="s">
        <v>27</v>
      </c>
      <c r="K48" s="208" t="s">
        <v>50</v>
      </c>
      <c r="L48" s="208"/>
      <c r="M48" s="208"/>
      <c r="N48" s="208"/>
      <c r="O48" s="208"/>
      <c r="P48" s="159"/>
      <c r="Q48" s="208"/>
      <c r="R48" s="159"/>
      <c r="S48" s="159"/>
      <c r="T48" s="159"/>
      <c r="U48" s="159"/>
      <c r="V48" s="159"/>
      <c r="W48" s="159"/>
      <c r="X48" s="159"/>
      <c r="Y48" s="159"/>
    </row>
    <row r="65" spans="1:1" x14ac:dyDescent="0.3">
      <c r="A65" s="220" t="s">
        <v>51</v>
      </c>
    </row>
  </sheetData>
  <mergeCells count="25">
    <mergeCell ref="J3:K3"/>
    <mergeCell ref="P9:Q9"/>
    <mergeCell ref="B10:B13"/>
    <mergeCell ref="C10:C13"/>
    <mergeCell ref="B14:B17"/>
    <mergeCell ref="C14:C17"/>
    <mergeCell ref="J5:K5"/>
    <mergeCell ref="O5:Q5"/>
    <mergeCell ref="M7:N7"/>
    <mergeCell ref="O7:Q7"/>
    <mergeCell ref="B6:B7"/>
    <mergeCell ref="C6:C7"/>
    <mergeCell ref="V11:Z11"/>
    <mergeCell ref="C43:D43"/>
    <mergeCell ref="B30:B33"/>
    <mergeCell ref="C30:C33"/>
    <mergeCell ref="B34:B37"/>
    <mergeCell ref="C34:C37"/>
    <mergeCell ref="O42:P42"/>
    <mergeCell ref="B18:B21"/>
    <mergeCell ref="C18:C21"/>
    <mergeCell ref="B22:B25"/>
    <mergeCell ref="C22:C25"/>
    <mergeCell ref="B26:B29"/>
    <mergeCell ref="C26:C29"/>
  </mergeCells>
  <conditionalFormatting sqref="S5">
    <cfRule type="expression" dxfId="199" priority="70">
      <formula>OR(U7&lt;=-6,U7&gt;=6)</formula>
    </cfRule>
  </conditionalFormatting>
  <conditionalFormatting sqref="B5">
    <cfRule type="containsText" dxfId="198" priority="65" operator="containsText" text="À vélo">
      <formula>NOT(ISERROR(SEARCH("À vélo",B5)))</formula>
    </cfRule>
    <cfRule type="containsText" dxfId="197" priority="66" operator="containsText" text="À pied">
      <formula>NOT(ISERROR(SEARCH("À pied",B5)))</formula>
    </cfRule>
    <cfRule type="containsText" dxfId="196" priority="67" operator="containsText" text="En voiture">
      <formula>NOT(ISERROR(SEARCH("En voiture",B5)))</formula>
    </cfRule>
    <cfRule type="containsText" dxfId="195" priority="68" operator="containsText" text="En autobus">
      <formula>NOT(ISERROR(SEARCH("En autobus",B5)))</formula>
    </cfRule>
  </conditionalFormatting>
  <conditionalFormatting sqref="C5">
    <cfRule type="expression" dxfId="194" priority="56">
      <formula>C5="Université"</formula>
    </cfRule>
    <cfRule type="expression" dxfId="193" priority="57">
      <formula>C5="Privé"</formula>
    </cfRule>
  </conditionalFormatting>
  <conditionalFormatting sqref="J10:J12">
    <cfRule type="expression" dxfId="192" priority="48">
      <formula>$J10="SF"</formula>
    </cfRule>
    <cfRule type="cellIs" dxfId="191" priority="49" operator="equal">
      <formula>"SF"</formula>
    </cfRule>
  </conditionalFormatting>
  <conditionalFormatting sqref="K10:K13">
    <cfRule type="expression" dxfId="190" priority="47">
      <formula>J10="SF"</formula>
    </cfRule>
  </conditionalFormatting>
  <conditionalFormatting sqref="J14:J16">
    <cfRule type="expression" dxfId="189" priority="45">
      <formula>$J14="SF"</formula>
    </cfRule>
    <cfRule type="cellIs" dxfId="188" priority="46" operator="equal">
      <formula>"SF"</formula>
    </cfRule>
  </conditionalFormatting>
  <conditionalFormatting sqref="K14:K17">
    <cfRule type="expression" dxfId="187" priority="44">
      <formula>J14="SF"</formula>
    </cfRule>
  </conditionalFormatting>
  <conditionalFormatting sqref="J18:J20">
    <cfRule type="expression" dxfId="186" priority="42">
      <formula>$J18="SF"</formula>
    </cfRule>
    <cfRule type="cellIs" dxfId="185" priority="43" operator="equal">
      <formula>"SF"</formula>
    </cfRule>
  </conditionalFormatting>
  <conditionalFormatting sqref="K18:K21">
    <cfRule type="expression" dxfId="184" priority="41">
      <formula>J18="SF"</formula>
    </cfRule>
  </conditionalFormatting>
  <conditionalFormatting sqref="J22:J24">
    <cfRule type="expression" dxfId="183" priority="39">
      <formula>$J22="SF"</formula>
    </cfRule>
    <cfRule type="cellIs" dxfId="182" priority="40" operator="equal">
      <formula>"SF"</formula>
    </cfRule>
  </conditionalFormatting>
  <conditionalFormatting sqref="K22:K25">
    <cfRule type="expression" dxfId="181" priority="38">
      <formula>J22="SF"</formula>
    </cfRule>
  </conditionalFormatting>
  <conditionalFormatting sqref="J26:J28">
    <cfRule type="expression" dxfId="180" priority="36">
      <formula>$J26="SF"</formula>
    </cfRule>
    <cfRule type="cellIs" dxfId="179" priority="37" operator="equal">
      <formula>"SF"</formula>
    </cfRule>
  </conditionalFormatting>
  <conditionalFormatting sqref="K26:K29">
    <cfRule type="expression" dxfId="178" priority="35">
      <formula>J26="SF"</formula>
    </cfRule>
  </conditionalFormatting>
  <conditionalFormatting sqref="J30:J32">
    <cfRule type="expression" dxfId="177" priority="33">
      <formula>$J30="SF"</formula>
    </cfRule>
    <cfRule type="cellIs" dxfId="176" priority="34" operator="equal">
      <formula>"SF"</formula>
    </cfRule>
  </conditionalFormatting>
  <conditionalFormatting sqref="K30:K33">
    <cfRule type="expression" dxfId="175" priority="32">
      <formula>J30="SF"</formula>
    </cfRule>
  </conditionalFormatting>
  <conditionalFormatting sqref="J34:J36">
    <cfRule type="expression" dxfId="174" priority="30">
      <formula>$J34="SF"</formula>
    </cfRule>
    <cfRule type="cellIs" dxfId="173" priority="31" operator="equal">
      <formula>"SF"</formula>
    </cfRule>
  </conditionalFormatting>
  <conditionalFormatting sqref="K34:K37">
    <cfRule type="expression" dxfId="172" priority="29">
      <formula>J34="SF"</formula>
    </cfRule>
  </conditionalFormatting>
  <conditionalFormatting sqref="J13">
    <cfRule type="expression" dxfId="171" priority="17">
      <formula>$J13="SF"</formula>
    </cfRule>
    <cfRule type="cellIs" dxfId="170" priority="18" operator="equal">
      <formula>"SF"</formula>
    </cfRule>
  </conditionalFormatting>
  <conditionalFormatting sqref="J17">
    <cfRule type="expression" dxfId="169" priority="15">
      <formula>$J17="SF"</formula>
    </cfRule>
    <cfRule type="cellIs" dxfId="168" priority="16" operator="equal">
      <formula>"SF"</formula>
    </cfRule>
  </conditionalFormatting>
  <conditionalFormatting sqref="J21">
    <cfRule type="expression" dxfId="167" priority="13">
      <formula>$J21="SF"</formula>
    </cfRule>
    <cfRule type="cellIs" dxfId="166" priority="14" operator="equal">
      <formula>"SF"</formula>
    </cfRule>
  </conditionalFormatting>
  <conditionalFormatting sqref="J25">
    <cfRule type="expression" dxfId="165" priority="11">
      <formula>$J25="SF"</formula>
    </cfRule>
    <cfRule type="cellIs" dxfId="164" priority="12" operator="equal">
      <formula>"SF"</formula>
    </cfRule>
  </conditionalFormatting>
  <conditionalFormatting sqref="J29">
    <cfRule type="expression" dxfId="163" priority="9">
      <formula>$J29="SF"</formula>
    </cfRule>
    <cfRule type="cellIs" dxfId="162" priority="10" operator="equal">
      <formula>"SF"</formula>
    </cfRule>
  </conditionalFormatting>
  <conditionalFormatting sqref="J33">
    <cfRule type="expression" dxfId="161" priority="7">
      <formula>$J33="SF"</formula>
    </cfRule>
    <cfRule type="cellIs" dxfId="160" priority="8" operator="equal">
      <formula>"SF"</formula>
    </cfRule>
  </conditionalFormatting>
  <conditionalFormatting sqref="J37">
    <cfRule type="expression" dxfId="159" priority="5">
      <formula>$J37="SF"</formula>
    </cfRule>
    <cfRule type="cellIs" dxfId="158" priority="6" operator="equal">
      <formula>"SF"</formula>
    </cfRule>
  </conditionalFormatting>
  <conditionalFormatting sqref="E5">
    <cfRule type="expression" dxfId="157" priority="3">
      <formula>C5="Privé"</formula>
    </cfRule>
    <cfRule type="expression" dxfId="156" priority="4">
      <formula>C5="Université"</formula>
    </cfRule>
  </conditionalFormatting>
  <conditionalFormatting sqref="E3">
    <cfRule type="expression" dxfId="155" priority="1">
      <formula>C5="Université"</formula>
    </cfRule>
    <cfRule type="expression" dxfId="154" priority="2">
      <formula>C5="Privé"</formula>
    </cfRule>
  </conditionalFormatting>
  <dataValidations count="2">
    <dataValidation type="list" allowBlank="1" showInputMessage="1" showErrorMessage="1" sqref="H5:I5" xr:uid="{969EF233-3163-491E-A839-A15542495C38}">
      <formula1>Ville</formula1>
    </dataValidation>
    <dataValidation type="list" allowBlank="1" showInputMessage="1" sqref="E3" xr:uid="{BDBCB2E0-6636-4758-9DEF-2369D05E23D0}">
      <formula1>INDIRECT(SUBSTITUTE(Institution,"é","e"))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3" r:id="rId4" name="Button 11">
              <controlPr defaultSize="0" print="0" autoFill="0" autoPict="0" macro="[0]!Initialisation">
                <anchor moveWithCells="1" sizeWithCells="1">
                  <from>
                    <xdr:col>17</xdr:col>
                    <xdr:colOff>60960</xdr:colOff>
                    <xdr:row>8</xdr:row>
                    <xdr:rowOff>106680</xdr:rowOff>
                  </from>
                  <to>
                    <xdr:col>18</xdr:col>
                    <xdr:colOff>304800</xdr:colOff>
                    <xdr:row>8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5" name="Spinner 13">
              <controlPr defaultSize="0" autoPict="0" macro="[0]!Compteur13_QuandChangement">
                <anchor moveWithCells="1" sizeWithCells="1">
                  <from>
                    <xdr:col>17</xdr:col>
                    <xdr:colOff>30480</xdr:colOff>
                    <xdr:row>4</xdr:row>
                    <xdr:rowOff>45720</xdr:rowOff>
                  </from>
                  <to>
                    <xdr:col>17</xdr:col>
                    <xdr:colOff>274320</xdr:colOff>
                    <xdr:row>6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xr:uid="{5CE60E7D-D656-4C05-8AEF-A5E49EE4AA3D}">
          <x14:formula1>
            <xm:f>Distance!$D$17:$D$18</xm:f>
          </x14:formula1>
          <xm:sqref>H3</xm:sqref>
        </x14:dataValidation>
        <x14:dataValidation type="list" allowBlank="1" showInputMessage="1" showErrorMessage="1" xr:uid="{C6C15B2C-500F-425D-A903-61A62224D88C}">
          <x14:formula1>
            <xm:f>Distance!$D$32:$D$35</xm:f>
          </x14:formula1>
          <xm:sqref>B5</xm:sqref>
        </x14:dataValidation>
        <x14:dataValidation type="list" showInputMessage="1" showErrorMessage="1" xr:uid="{6119FCA0-8088-499D-BE13-8F474A0C1E3B}">
          <x14:formula1>
            <xm:f>'C:\Users\legad\Desktop\Rapport de dépenses\[Rapport_dépenses_MHP_D.xlsm]Distance'!#REF!</xm:f>
          </x14:formula1>
          <xm:sqref>I3</xm:sqref>
        </x14:dataValidation>
        <x14:dataValidation type="list" allowBlank="1" showInputMessage="1" xr:uid="{E421D5E8-6879-4709-A346-BC8C62621D7A}">
          <x14:formula1>
            <xm:f>Support!$Z$5:$Z$21</xm:f>
          </x14:formula1>
          <xm:sqref>E5</xm:sqref>
        </x14:dataValidation>
        <x14:dataValidation type="list" allowBlank="1" showInputMessage="1" showErrorMessage="1" xr:uid="{03A54132-66D0-4D0E-A77A-27AFBF659A80}">
          <x14:formula1>
            <xm:f>Distance!$B$16:$B$20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Init">
    <tabColor rgb="FFFF0000"/>
    <outlinePr summaryRight="0"/>
    <pageSetUpPr fitToPage="1"/>
  </sheetPr>
  <dimension ref="A1:Z65"/>
  <sheetViews>
    <sheetView showGridLines="0" showZeros="0" tabSelected="1" zoomScale="40" zoomScaleNormal="40" workbookViewId="0"/>
  </sheetViews>
  <sheetFormatPr baseColWidth="10" defaultColWidth="14.3984375" defaultRowHeight="14.4" outlineLevelRow="3" outlineLevelCol="1" x14ac:dyDescent="0.3"/>
  <cols>
    <col min="1" max="1" width="8.3984375" style="4" customWidth="1"/>
    <col min="2" max="2" width="11.5" style="9" customWidth="1"/>
    <col min="3" max="3" width="15.19921875" style="4" customWidth="1"/>
    <col min="4" max="4" width="6.19921875" style="4" customWidth="1"/>
    <col min="5" max="5" width="91.8984375" style="4" customWidth="1"/>
    <col min="6" max="6" width="14.69921875" style="10" customWidth="1"/>
    <col min="7" max="7" width="16.8984375" style="10" customWidth="1"/>
    <col min="8" max="8" width="14.19921875" style="4" customWidth="1"/>
    <col min="9" max="9" width="9.765625E-2" style="159" customWidth="1"/>
    <col min="10" max="10" width="3.59765625" style="11" customWidth="1" outlineLevel="1"/>
    <col min="11" max="11" width="11.3984375" style="12" customWidth="1" outlineLevel="1"/>
    <col min="12" max="12" width="14.3984375" style="12"/>
    <col min="13" max="13" width="16" style="12" customWidth="1"/>
    <col min="14" max="14" width="15.8984375" style="12" customWidth="1"/>
    <col min="15" max="15" width="9.59765625" style="12" customWidth="1"/>
    <col min="16" max="16" width="6.3984375" style="4" customWidth="1"/>
    <col min="17" max="17" width="10.8984375" style="12" customWidth="1"/>
    <col min="18" max="18" width="4.3984375" style="4" customWidth="1"/>
    <col min="19" max="19" width="25.59765625" style="4" customWidth="1"/>
    <col min="20" max="20" width="3.5" style="4" customWidth="1"/>
    <col min="21" max="21" width="7.59765625" style="4" customWidth="1"/>
    <col min="22" max="22" width="23.69921875" style="4" bestFit="1" customWidth="1"/>
    <col min="23" max="23" width="14.3984375" style="4"/>
    <col min="24" max="24" width="17.8984375" style="4" customWidth="1"/>
    <col min="25" max="25" width="14.3984375" style="4" hidden="1" customWidth="1"/>
    <col min="26" max="26" width="21.09765625" style="172" customWidth="1"/>
    <col min="27" max="27" width="8.69921875" style="4" customWidth="1"/>
    <col min="28" max="16384" width="14.3984375" style="4"/>
  </cols>
  <sheetData>
    <row r="1" spans="1:26" ht="13.95" customHeight="1" thickBot="1" x14ac:dyDescent="0.35">
      <c r="A1" s="220" t="s">
        <v>52</v>
      </c>
      <c r="B1" s="183"/>
      <c r="C1" s="183"/>
      <c r="D1" s="183"/>
      <c r="E1" s="159"/>
      <c r="F1" s="7"/>
      <c r="G1" s="7"/>
      <c r="H1" s="7"/>
      <c r="I1" s="6"/>
      <c r="J1" s="7"/>
      <c r="K1" s="7"/>
      <c r="L1" s="7"/>
      <c r="M1" s="219"/>
      <c r="N1" s="219"/>
      <c r="O1" s="219"/>
      <c r="P1" s="219"/>
      <c r="Q1" s="219"/>
      <c r="R1" s="159"/>
      <c r="S1" s="159"/>
      <c r="T1" s="159"/>
      <c r="U1" s="159"/>
      <c r="V1" s="159"/>
      <c r="W1" s="159"/>
      <c r="X1" s="159"/>
      <c r="Y1" s="159"/>
      <c r="Z1" s="187"/>
    </row>
    <row r="2" spans="1:26" ht="19.5" customHeight="1" thickTop="1" thickBot="1" x14ac:dyDescent="0.45">
      <c r="A2" s="159"/>
      <c r="B2" s="159"/>
      <c r="C2" s="159"/>
      <c r="D2" s="183"/>
      <c r="E2" s="160" t="s">
        <v>1</v>
      </c>
      <c r="F2" s="182"/>
      <c r="G2" s="159"/>
      <c r="H2" s="85" t="s">
        <v>2</v>
      </c>
      <c r="I2" s="212"/>
      <c r="J2" s="7"/>
      <c r="K2" s="159"/>
      <c r="L2" s="159"/>
      <c r="M2" s="184" t="s">
        <v>3</v>
      </c>
      <c r="N2" s="91"/>
      <c r="O2" s="91"/>
      <c r="P2" s="185"/>
      <c r="Q2" s="91"/>
      <c r="R2" s="159"/>
      <c r="S2" s="32"/>
      <c r="T2" s="177"/>
      <c r="U2" s="44"/>
      <c r="V2" s="22"/>
      <c r="W2" s="173"/>
      <c r="X2" s="173"/>
      <c r="Y2" s="44"/>
      <c r="Z2" s="187"/>
    </row>
    <row r="3" spans="1:26" ht="19.5" customHeight="1" thickTop="1" thickBot="1" x14ac:dyDescent="0.4">
      <c r="A3" s="159"/>
      <c r="B3" s="159"/>
      <c r="C3" s="159"/>
      <c r="D3" s="183"/>
      <c r="E3" s="279" t="s">
        <v>53</v>
      </c>
      <c r="F3" s="182"/>
      <c r="G3" s="159"/>
      <c r="H3" s="87" t="s">
        <v>54</v>
      </c>
      <c r="I3" s="209"/>
      <c r="J3" s="426" t="s">
        <v>7</v>
      </c>
      <c r="K3" s="427"/>
      <c r="L3" s="159"/>
      <c r="M3" s="184" t="s">
        <v>8</v>
      </c>
      <c r="N3" s="91"/>
      <c r="O3" s="91"/>
      <c r="P3" s="185"/>
      <c r="Q3" s="91"/>
      <c r="R3" s="403"/>
      <c r="S3" s="22"/>
      <c r="T3" s="22"/>
      <c r="U3" s="44"/>
      <c r="V3" s="22" t="s">
        <v>10</v>
      </c>
      <c r="W3" s="44"/>
      <c r="X3" s="44"/>
      <c r="Y3" s="44"/>
      <c r="Z3" s="187">
        <v>327</v>
      </c>
    </row>
    <row r="4" spans="1:26" ht="4.5" customHeight="1" thickTop="1" thickBot="1" x14ac:dyDescent="0.4">
      <c r="A4" s="159"/>
      <c r="B4" s="159"/>
      <c r="C4" s="159"/>
      <c r="D4" s="183"/>
      <c r="E4" s="161"/>
      <c r="F4" s="182"/>
      <c r="G4" s="159"/>
      <c r="H4" s="89"/>
      <c r="I4" s="213"/>
      <c r="J4" s="159"/>
      <c r="K4" s="23"/>
      <c r="L4" s="159"/>
      <c r="M4" s="186"/>
      <c r="N4" s="44"/>
      <c r="O4" s="44"/>
      <c r="P4" s="186"/>
      <c r="Q4" s="44"/>
      <c r="R4" s="159"/>
      <c r="S4" s="32"/>
      <c r="T4" s="177"/>
      <c r="U4" s="44"/>
      <c r="V4" s="22"/>
      <c r="W4" s="44"/>
      <c r="X4" s="44"/>
      <c r="Y4" s="44"/>
      <c r="Z4" s="187"/>
    </row>
    <row r="5" spans="1:26" ht="22.5" customHeight="1" thickTop="1" thickBot="1" x14ac:dyDescent="0.4">
      <c r="A5" s="159"/>
      <c r="B5" s="162" t="s">
        <v>11</v>
      </c>
      <c r="C5" s="162" t="s">
        <v>55</v>
      </c>
      <c r="D5" s="183"/>
      <c r="E5" s="163" t="s">
        <v>56</v>
      </c>
      <c r="F5" s="164" t="str">
        <f>IF(AND(E3="",E5=""),"",HYPERLINK("https://www.google.ca/maps/dir/?api=1"&amp;"&amp;origin="&amp;Depart_Trace&amp;"&amp;destination="&amp;Arrivee_Trace&amp;"&amp;mode="&amp;Choix_mode,"Carte Google"))</f>
        <v>Carte Google</v>
      </c>
      <c r="G5" s="159"/>
      <c r="H5" s="88" t="s">
        <v>57</v>
      </c>
      <c r="I5" s="210"/>
      <c r="J5" s="430">
        <f>_xlfn.IFNA(VLOOKUP(H5,Distances_Feuille_Jaune,IF(H3="Québec",2,3),FALSE),"")</f>
        <v>153</v>
      </c>
      <c r="K5" s="431"/>
      <c r="L5" s="159"/>
      <c r="M5" s="93"/>
      <c r="N5" s="184" t="s">
        <v>58</v>
      </c>
      <c r="O5" s="432">
        <f>Z5</f>
        <v>45696</v>
      </c>
      <c r="P5" s="433"/>
      <c r="Q5" s="434"/>
      <c r="R5" s="159"/>
      <c r="S5" s="179" t="str">
        <f ca="1">IF(U7&lt;=-7,"Samedi dans "&amp;ROUNDUP(U7/7,0)*-1&amp;" semaines",IF(U7&gt;=7,"Samedi il y a "&amp;ROUNDUP(U7/7,0)&amp;" semaines",IF(OR(U7&lt;=-6,U7&gt;=6),"Samedi passé",IF(U7&lt;0,"Samedi prochain","Samedi dernier"))))</f>
        <v>Samedi il y a 18 semaines</v>
      </c>
      <c r="T5" s="22"/>
      <c r="U5" s="177"/>
      <c r="V5" s="174">
        <f ca="1">TODAY()+CHOOSE(WEEKDAY(TODAY()),6,5,4,3,2,1,0)</f>
        <v>45822</v>
      </c>
      <c r="W5" s="44"/>
      <c r="X5" s="44"/>
      <c r="Y5" s="172">
        <f>IF(B5="En voiture",1,IF(B5="À pied",2,IF(B5="À vélo",3,4)))</f>
        <v>1</v>
      </c>
      <c r="Z5" s="195">
        <f>Premier_samedi+(Z3*7)</f>
        <v>45696</v>
      </c>
    </row>
    <row r="6" spans="1:26" ht="4.5" customHeight="1" thickTop="1" thickBot="1" x14ac:dyDescent="0.4">
      <c r="A6" s="159"/>
      <c r="B6" s="441" t="s">
        <v>16</v>
      </c>
      <c r="C6" s="440" t="s">
        <v>17</v>
      </c>
      <c r="D6" s="159"/>
      <c r="E6" s="159"/>
      <c r="F6" s="159"/>
      <c r="G6" s="159"/>
      <c r="H6" s="159"/>
      <c r="J6" s="159"/>
      <c r="K6" s="159"/>
      <c r="L6" s="159"/>
      <c r="M6" s="93"/>
      <c r="N6" s="184"/>
      <c r="O6" s="159"/>
      <c r="P6" s="159"/>
      <c r="Q6" s="159"/>
      <c r="R6" s="159"/>
      <c r="S6" s="22"/>
      <c r="T6" s="22"/>
      <c r="U6" s="177"/>
      <c r="V6" s="171"/>
      <c r="W6" s="178"/>
      <c r="X6" s="178"/>
      <c r="Y6" s="172"/>
      <c r="Z6" s="187"/>
    </row>
    <row r="7" spans="1:26" ht="22.5" customHeight="1" thickTop="1" thickBot="1" x14ac:dyDescent="0.4">
      <c r="A7" s="159"/>
      <c r="B7" s="439"/>
      <c r="C7" s="440"/>
      <c r="D7" s="183"/>
      <c r="E7" s="352" t="s">
        <v>18</v>
      </c>
      <c r="F7" s="404">
        <f>_xlfn.IFNA(VLOOKUP(RIGHT(Depart,9),Distancier[],MATCH(Arrivee,Distancier[#Headers],0),FALSE),"Cette destination n'est pas dans le tableau Distancier")</f>
        <v>453</v>
      </c>
      <c r="G7" s="159"/>
      <c r="H7" s="214"/>
      <c r="I7" s="214"/>
      <c r="J7" s="7"/>
      <c r="K7" s="159"/>
      <c r="L7" s="159"/>
      <c r="M7" s="442" t="s">
        <v>59</v>
      </c>
      <c r="N7" s="442"/>
      <c r="O7" s="436">
        <f ca="1">TODAY()</f>
        <v>45819</v>
      </c>
      <c r="P7" s="437"/>
      <c r="Q7" s="438"/>
      <c r="R7" s="159"/>
      <c r="S7" s="22"/>
      <c r="T7" s="22"/>
      <c r="U7" s="22">
        <f ca="1">O7-O5</f>
        <v>123</v>
      </c>
      <c r="V7" s="178" t="s">
        <v>20</v>
      </c>
      <c r="W7" s="178"/>
      <c r="X7" s="178"/>
      <c r="Y7" s="172"/>
      <c r="Z7" s="187"/>
    </row>
    <row r="8" spans="1:26" ht="24.75" customHeight="1" thickTop="1" thickBot="1" x14ac:dyDescent="0.4">
      <c r="A8" s="159"/>
      <c r="B8" s="6" t="s">
        <v>21</v>
      </c>
      <c r="C8" s="8"/>
      <c r="D8" s="8"/>
      <c r="E8" s="159"/>
      <c r="F8" s="182"/>
      <c r="G8" s="182"/>
      <c r="H8" s="182"/>
      <c r="I8" s="182"/>
      <c r="J8" s="182"/>
      <c r="K8" s="182"/>
      <c r="L8" s="38"/>
      <c r="M8" s="32"/>
      <c r="N8" s="32"/>
      <c r="O8" s="22"/>
      <c r="P8" s="22"/>
      <c r="Q8" s="22"/>
      <c r="R8" s="159"/>
      <c r="S8" s="159"/>
      <c r="T8" s="159"/>
      <c r="U8" s="22">
        <f ca="1">NETWORKDAYS(O5,O7)</f>
        <v>88</v>
      </c>
      <c r="V8" s="22" t="s">
        <v>22</v>
      </c>
      <c r="W8" s="22"/>
      <c r="X8" s="22"/>
      <c r="Y8" s="159"/>
      <c r="Z8" s="187"/>
    </row>
    <row r="9" spans="1:26" s="37" customFormat="1" ht="42" customHeight="1" thickTop="1" thickBot="1" x14ac:dyDescent="0.4">
      <c r="B9" s="33" t="s">
        <v>23</v>
      </c>
      <c r="C9" s="180"/>
      <c r="D9" s="180"/>
      <c r="E9" s="180" t="s">
        <v>24</v>
      </c>
      <c r="F9" s="86" t="s">
        <v>25</v>
      </c>
      <c r="G9" s="86" t="s">
        <v>26</v>
      </c>
      <c r="H9" s="34"/>
      <c r="I9" s="180"/>
      <c r="J9" s="180" t="s">
        <v>27</v>
      </c>
      <c r="K9" s="35" t="s">
        <v>28</v>
      </c>
      <c r="L9" s="35" t="str">
        <f>"Coucher "&amp;LEFT(Coucher,3)&amp;","&amp;RIGHT(Coucher*100,2)&amp;" $"</f>
        <v>Coucher 216,50 $</v>
      </c>
      <c r="M9" s="35" t="s">
        <v>29</v>
      </c>
      <c r="N9" s="35" t="s">
        <v>30</v>
      </c>
      <c r="O9" s="35" t="s">
        <v>31</v>
      </c>
      <c r="P9" s="428" t="s">
        <v>32</v>
      </c>
      <c r="Q9" s="429"/>
      <c r="R9" s="36"/>
      <c r="S9" s="80" t="s">
        <v>33</v>
      </c>
      <c r="T9" s="80"/>
      <c r="V9" s="159"/>
      <c r="Z9" s="188"/>
    </row>
    <row r="10" spans="1:26" s="44" customFormat="1" ht="24.75" customHeight="1" outlineLevel="3" thickTop="1" x14ac:dyDescent="0.25">
      <c r="B10" s="418">
        <f>O5-6</f>
        <v>45690</v>
      </c>
      <c r="C10" s="421">
        <f>B10</f>
        <v>45690</v>
      </c>
      <c r="D10" s="15" t="s">
        <v>34</v>
      </c>
      <c r="E10" s="39"/>
      <c r="F10" s="40" t="str">
        <f t="shared" ref="F10:F37" si="0">IF(OR(E10="Qc-Mtl",E10="Mtl-Qc"),257,"")</f>
        <v/>
      </c>
      <c r="G10" s="40"/>
      <c r="H10" s="16" t="s">
        <v>35</v>
      </c>
      <c r="I10" s="215">
        <f>IF(J10="",0,IF(J10="SF",Dejeuner,IF(K10&gt;0,MIN(Dejeuner,K10),0)))</f>
        <v>0</v>
      </c>
      <c r="J10" s="41"/>
      <c r="K10" s="42">
        <f>IF(J10="SF",Dejeuner,0)</f>
        <v>0</v>
      </c>
      <c r="L10" s="42"/>
      <c r="M10" s="42"/>
      <c r="N10" s="42"/>
      <c r="O10" s="42"/>
      <c r="P10" s="16" t="s">
        <v>34</v>
      </c>
      <c r="Q10" s="43"/>
    </row>
    <row r="11" spans="1:26" s="44" customFormat="1" ht="24.75" customHeight="1" outlineLevel="3" x14ac:dyDescent="0.3">
      <c r="B11" s="419"/>
      <c r="C11" s="422"/>
      <c r="D11" s="17" t="s">
        <v>37</v>
      </c>
      <c r="E11" s="45"/>
      <c r="F11" s="46" t="str">
        <f t="shared" si="0"/>
        <v/>
      </c>
      <c r="G11" s="46"/>
      <c r="H11" s="18" t="s">
        <v>37</v>
      </c>
      <c r="I11" s="216">
        <f>IF(J11="",0,IF(J11="SF",Diner,IF(K11&gt;0,MIN(Diner,K11),0)))</f>
        <v>0</v>
      </c>
      <c r="J11" s="47"/>
      <c r="K11" s="48">
        <f>IF(J11="SF",Diner,0)</f>
        <v>0</v>
      </c>
      <c r="L11" s="48"/>
      <c r="M11" s="48"/>
      <c r="N11" s="48"/>
      <c r="O11" s="48"/>
      <c r="P11" s="18" t="s">
        <v>38</v>
      </c>
      <c r="Q11" s="49"/>
      <c r="S11" s="159"/>
    </row>
    <row r="12" spans="1:26" s="44" customFormat="1" ht="24.75" customHeight="1" outlineLevel="3" thickBot="1" x14ac:dyDescent="0.3">
      <c r="B12" s="419"/>
      <c r="C12" s="422"/>
      <c r="D12" s="17" t="s">
        <v>38</v>
      </c>
      <c r="E12" s="45"/>
      <c r="F12" s="46"/>
      <c r="G12" s="46"/>
      <c r="H12" s="18" t="s">
        <v>40</v>
      </c>
      <c r="I12" s="216">
        <f>IF(J12="",0,IF(J12="SF",Souper,IF(K12&gt;0,MIN(Souper,K12),0)))</f>
        <v>0</v>
      </c>
      <c r="J12" s="47"/>
      <c r="K12" s="50">
        <f>IF(J12="SF",Souper,0)</f>
        <v>0</v>
      </c>
      <c r="L12" s="48"/>
      <c r="M12" s="48"/>
      <c r="N12" s="48"/>
      <c r="O12" s="48"/>
      <c r="P12" s="18" t="s">
        <v>41</v>
      </c>
      <c r="Q12" s="49"/>
    </row>
    <row r="13" spans="1:26" s="44" customFormat="1" ht="24.75" customHeight="1" outlineLevel="2" thickBot="1" x14ac:dyDescent="0.3">
      <c r="B13" s="420"/>
      <c r="C13" s="423"/>
      <c r="D13" s="19" t="s">
        <v>41</v>
      </c>
      <c r="E13" s="51"/>
      <c r="F13" s="52" t="str">
        <f t="shared" si="0"/>
        <v/>
      </c>
      <c r="G13" s="52"/>
      <c r="H13" s="20" t="str">
        <f>IF(AND(J10&lt;&gt;"",J11="",J12=""),Dejeuner,IF(AND(J10="",J11&lt;&gt;"",J12=""),Diner,IF(AND(J10="",J11="",J12&lt;&gt;""),Souper,IF(AND(J10&lt;&gt;"",J11&lt;&gt;"",J12=""),Dejeuner+Diner,IF(AND(J10&lt;&gt;"",J11="",J12&lt;&gt;""),Dejeuner+Souper,IF(AND(J10="",J11&lt;&gt;"",J12&lt;&gt;""),Diner+Souper,IF(AND(J10&lt;&gt;"",J11&lt;&gt;"",J12&lt;&gt;""),Dejeuner+Diner+Souper,"")))))))</f>
        <v/>
      </c>
      <c r="I13" s="217">
        <f>SUM(I10:I12)</f>
        <v>0</v>
      </c>
      <c r="J13" s="221" t="str">
        <f>IF(SUM(K10:K12)=0,"",SUM(K10:K12))</f>
        <v/>
      </c>
      <c r="K13" s="53">
        <f>IF(SUM(K10:K12)&gt;H13,H13,IF(SUM(K10:K12)&gt;I13,SUM(K10:K12),I13))</f>
        <v>0</v>
      </c>
      <c r="L13" s="54"/>
      <c r="M13" s="55"/>
      <c r="N13" s="55"/>
      <c r="O13" s="55"/>
      <c r="P13" s="21" t="s">
        <v>42</v>
      </c>
      <c r="Q13" s="56"/>
    </row>
    <row r="14" spans="1:26" s="44" customFormat="1" ht="24.75" customHeight="1" outlineLevel="3" thickTop="1" x14ac:dyDescent="0.25">
      <c r="B14" s="418">
        <f>B10+1</f>
        <v>45691</v>
      </c>
      <c r="C14" s="421">
        <f>B14</f>
        <v>45691</v>
      </c>
      <c r="D14" s="15" t="s">
        <v>34</v>
      </c>
      <c r="E14" s="39"/>
      <c r="F14" s="40" t="str">
        <f t="shared" si="0"/>
        <v/>
      </c>
      <c r="G14" s="40"/>
      <c r="H14" s="16" t="s">
        <v>35</v>
      </c>
      <c r="I14" s="215">
        <f>IF(J14="",0,IF(J14="SF",Dejeuner,IF(K14&gt;0,MIN(Dejeuner,K14),0)))</f>
        <v>0</v>
      </c>
      <c r="J14" s="41"/>
      <c r="K14" s="42">
        <f>IF(J14="SF",Dejeuner,0)</f>
        <v>0</v>
      </c>
      <c r="L14" s="42"/>
      <c r="M14" s="42"/>
      <c r="N14" s="42"/>
      <c r="O14" s="42"/>
      <c r="P14" s="16" t="s">
        <v>34</v>
      </c>
      <c r="Q14" s="43"/>
      <c r="S14" s="44" t="s">
        <v>60</v>
      </c>
    </row>
    <row r="15" spans="1:26" s="44" customFormat="1" ht="24.75" customHeight="1" outlineLevel="3" x14ac:dyDescent="0.25">
      <c r="B15" s="419"/>
      <c r="C15" s="422"/>
      <c r="D15" s="17" t="s">
        <v>37</v>
      </c>
      <c r="E15" s="45"/>
      <c r="F15" s="46" t="str">
        <f t="shared" si="0"/>
        <v/>
      </c>
      <c r="G15" s="46"/>
      <c r="H15" s="18" t="s">
        <v>37</v>
      </c>
      <c r="I15" s="216">
        <f>IF(J15="",0,IF(J15="SF",Diner,IF(K15&gt;0,MIN(Diner,K15),0)))</f>
        <v>0</v>
      </c>
      <c r="J15" s="47"/>
      <c r="K15" s="48">
        <f>IF(J15="SF",Diner,0)</f>
        <v>0</v>
      </c>
      <c r="L15" s="48"/>
      <c r="M15" s="48"/>
      <c r="N15" s="48"/>
      <c r="O15" s="48"/>
      <c r="P15" s="18" t="s">
        <v>38</v>
      </c>
      <c r="Q15" s="49"/>
    </row>
    <row r="16" spans="1:26" s="44" customFormat="1" ht="24.75" customHeight="1" outlineLevel="3" thickBot="1" x14ac:dyDescent="0.3">
      <c r="B16" s="419"/>
      <c r="C16" s="422"/>
      <c r="D16" s="17" t="s">
        <v>38</v>
      </c>
      <c r="E16" s="45"/>
      <c r="F16" s="46" t="str">
        <f t="shared" si="0"/>
        <v/>
      </c>
      <c r="G16" s="46"/>
      <c r="H16" s="18" t="s">
        <v>40</v>
      </c>
      <c r="I16" s="216">
        <f>IF(J16="",0,IF(J16="SF",Souper,IF(K16&gt;0,MIN(Souper,K16),0)))</f>
        <v>0</v>
      </c>
      <c r="J16" s="47"/>
      <c r="K16" s="50">
        <f>IF(J16="SF",Souper,0)</f>
        <v>0</v>
      </c>
      <c r="L16" s="48"/>
      <c r="M16" s="48"/>
      <c r="N16" s="48"/>
      <c r="O16" s="48"/>
      <c r="P16" s="18" t="s">
        <v>41</v>
      </c>
      <c r="Q16" s="49"/>
    </row>
    <row r="17" spans="2:19" s="44" customFormat="1" ht="24.75" customHeight="1" outlineLevel="2" thickTop="1" thickBot="1" x14ac:dyDescent="0.3">
      <c r="B17" s="420"/>
      <c r="C17" s="423"/>
      <c r="D17" s="19" t="s">
        <v>41</v>
      </c>
      <c r="E17" s="51"/>
      <c r="F17" s="52" t="str">
        <f t="shared" si="0"/>
        <v/>
      </c>
      <c r="G17" s="52"/>
      <c r="H17" s="20" t="str">
        <f>IF(AND(J14&lt;&gt;"",J15="",J16=""),Dejeuner,IF(AND(J14="",J15&lt;&gt;"",J16=""),Diner,IF(AND(J14="",J15="",J16&lt;&gt;""),Souper,IF(AND(J14&lt;&gt;"",J15&lt;&gt;"",J16=""),Dejeuner+Diner,IF(AND(J14&lt;&gt;"",J15="",J16&lt;&gt;""),Dejeuner+Souper,IF(AND(J14="",J15&lt;&gt;"",J16&lt;&gt;""),Diner+Souper,IF(AND(J14&lt;&gt;"",J15&lt;&gt;"",J16&lt;&gt;""),Dejeuner+Diner+Souper,"")))))))</f>
        <v/>
      </c>
      <c r="I17" s="217">
        <f>SUM(I14:I16)</f>
        <v>0</v>
      </c>
      <c r="J17" s="221" t="str">
        <f>IF(SUM(K14:K16)=0,"",SUM(K14:K16))</f>
        <v/>
      </c>
      <c r="K17" s="53">
        <f>IF(SUM(K14:K16)&gt;H17,H17,IF(SUM(K14:K16)&gt;I17,SUM(K14:K16),I17))</f>
        <v>0</v>
      </c>
      <c r="L17" s="54"/>
      <c r="M17" s="55"/>
      <c r="N17" s="55"/>
      <c r="O17" s="55"/>
      <c r="P17" s="21" t="s">
        <v>42</v>
      </c>
      <c r="Q17" s="56"/>
      <c r="S17" s="225" t="s">
        <v>61</v>
      </c>
    </row>
    <row r="18" spans="2:19" s="44" customFormat="1" ht="24.75" customHeight="1" outlineLevel="3" thickTop="1" x14ac:dyDescent="0.25">
      <c r="B18" s="418">
        <f>B14+1</f>
        <v>45692</v>
      </c>
      <c r="C18" s="421">
        <f>B18</f>
        <v>45692</v>
      </c>
      <c r="D18" s="15" t="s">
        <v>34</v>
      </c>
      <c r="E18" s="39"/>
      <c r="F18" s="40" t="str">
        <f t="shared" si="0"/>
        <v/>
      </c>
      <c r="G18" s="40"/>
      <c r="H18" s="16" t="s">
        <v>35</v>
      </c>
      <c r="I18" s="215">
        <f>IF(J18="",0,IF(J18="SF",Dejeuner,IF(K18&gt;0,MIN(Dejeuner,K18),0)))</f>
        <v>0</v>
      </c>
      <c r="J18" s="41"/>
      <c r="K18" s="42">
        <f>IF(J18="SF",Dejeuner,0)</f>
        <v>0</v>
      </c>
      <c r="L18" s="42"/>
      <c r="M18" s="42"/>
      <c r="N18" s="42"/>
      <c r="O18" s="42"/>
      <c r="P18" s="16" t="s">
        <v>34</v>
      </c>
      <c r="Q18" s="43"/>
      <c r="S18" s="44" t="s">
        <v>62</v>
      </c>
    </row>
    <row r="19" spans="2:19" s="44" customFormat="1" ht="24.75" customHeight="1" outlineLevel="3" x14ac:dyDescent="0.25">
      <c r="B19" s="419"/>
      <c r="C19" s="422"/>
      <c r="D19" s="17" t="s">
        <v>37</v>
      </c>
      <c r="E19" s="45"/>
      <c r="F19" s="46" t="str">
        <f t="shared" si="0"/>
        <v/>
      </c>
      <c r="G19" s="46"/>
      <c r="H19" s="18" t="s">
        <v>37</v>
      </c>
      <c r="I19" s="216">
        <f>IF(J19="",0,IF(J19="SF",Diner,IF(K19&gt;0,MIN(Diner,K19),0)))</f>
        <v>0</v>
      </c>
      <c r="J19" s="47"/>
      <c r="K19" s="48">
        <f>IF(J19="SF",Diner,0)</f>
        <v>0</v>
      </c>
      <c r="L19" s="48"/>
      <c r="M19" s="48"/>
      <c r="N19" s="48"/>
      <c r="O19" s="48"/>
      <c r="P19" s="18" t="s">
        <v>38</v>
      </c>
      <c r="Q19" s="49"/>
    </row>
    <row r="20" spans="2:19" s="44" customFormat="1" ht="24.75" customHeight="1" outlineLevel="3" thickBot="1" x14ac:dyDescent="0.3">
      <c r="B20" s="419"/>
      <c r="C20" s="422"/>
      <c r="D20" s="17" t="s">
        <v>38</v>
      </c>
      <c r="E20" s="45"/>
      <c r="F20" s="46" t="str">
        <f t="shared" si="0"/>
        <v/>
      </c>
      <c r="G20" s="46"/>
      <c r="H20" s="18" t="s">
        <v>40</v>
      </c>
      <c r="I20" s="216">
        <f>IF(J20="",0,IF(J20="SF",Souper,IF(K20&gt;0,MIN(Souper,K20),0)))</f>
        <v>0</v>
      </c>
      <c r="J20" s="47"/>
      <c r="K20" s="50">
        <f>IF(J20="SF",Souper,0)</f>
        <v>0</v>
      </c>
      <c r="L20" s="48"/>
      <c r="M20" s="48"/>
      <c r="N20" s="48"/>
      <c r="O20" s="48"/>
      <c r="P20" s="18" t="s">
        <v>41</v>
      </c>
      <c r="Q20" s="49"/>
    </row>
    <row r="21" spans="2:19" s="44" customFormat="1" ht="24.75" customHeight="1" outlineLevel="2" thickBot="1" x14ac:dyDescent="0.3">
      <c r="B21" s="420"/>
      <c r="C21" s="423"/>
      <c r="D21" s="19" t="s">
        <v>41</v>
      </c>
      <c r="E21" s="51"/>
      <c r="F21" s="52" t="str">
        <f t="shared" si="0"/>
        <v/>
      </c>
      <c r="G21" s="52"/>
      <c r="H21" s="20" t="str">
        <f>IF(AND(J18&lt;&gt;"",J19="",J20=""),Dejeuner,IF(AND(J18="",J19&lt;&gt;"",J20=""),Diner,IF(AND(J18="",J19="",J20&lt;&gt;""),Souper,IF(AND(J18&lt;&gt;"",J19&lt;&gt;"",J20=""),Dejeuner+Diner,IF(AND(J18&lt;&gt;"",J19="",J20&lt;&gt;""),Dejeuner+Souper,IF(AND(J18="",J19&lt;&gt;"",J20&lt;&gt;""),Diner+Souper,IF(AND(J18&lt;&gt;"",J19&lt;&gt;"",J20&lt;&gt;""),Dejeuner+Diner+Souper,"")))))))</f>
        <v/>
      </c>
      <c r="I21" s="217">
        <f>SUM(I18:I20)</f>
        <v>0</v>
      </c>
      <c r="J21" s="221" t="str">
        <f>IF(SUM(K18:K20)=0,"",SUM(K18:K20))</f>
        <v/>
      </c>
      <c r="K21" s="53">
        <f>IF(SUM(K18:K20)&gt;H21,H21,IF(SUM(K18:K20)&gt;I21,SUM(K18:K20),I21))</f>
        <v>0</v>
      </c>
      <c r="L21" s="54"/>
      <c r="M21" s="55"/>
      <c r="N21" s="55"/>
      <c r="O21" s="55"/>
      <c r="P21" s="21" t="s">
        <v>42</v>
      </c>
      <c r="Q21" s="56"/>
    </row>
    <row r="22" spans="2:19" s="44" customFormat="1" ht="24.75" customHeight="1" outlineLevel="3" thickTop="1" x14ac:dyDescent="0.25">
      <c r="B22" s="418">
        <f>B18+1</f>
        <v>45693</v>
      </c>
      <c r="C22" s="421">
        <f>B22</f>
        <v>45693</v>
      </c>
      <c r="D22" s="15" t="s">
        <v>34</v>
      </c>
      <c r="E22" s="39"/>
      <c r="F22" s="40" t="str">
        <f t="shared" si="0"/>
        <v/>
      </c>
      <c r="G22" s="40"/>
      <c r="H22" s="16" t="s">
        <v>35</v>
      </c>
      <c r="I22" s="215">
        <f>IF(J22="",0,IF(J22="SF",Dejeuner,IF(K22&gt;0,MIN(Dejeuner,K22),0)))</f>
        <v>0</v>
      </c>
      <c r="J22" s="41"/>
      <c r="K22" s="42">
        <f>IF(J22="SF",Dejeuner,0)</f>
        <v>0</v>
      </c>
      <c r="L22" s="42"/>
      <c r="M22" s="42"/>
      <c r="N22" s="42"/>
      <c r="O22" s="42"/>
      <c r="P22" s="16" t="s">
        <v>34</v>
      </c>
      <c r="Q22" s="43"/>
    </row>
    <row r="23" spans="2:19" s="44" customFormat="1" ht="24.75" customHeight="1" outlineLevel="3" x14ac:dyDescent="0.25">
      <c r="B23" s="419"/>
      <c r="C23" s="422"/>
      <c r="D23" s="17" t="s">
        <v>37</v>
      </c>
      <c r="E23" s="45"/>
      <c r="F23" s="46" t="str">
        <f t="shared" si="0"/>
        <v/>
      </c>
      <c r="G23" s="46"/>
      <c r="H23" s="18" t="s">
        <v>37</v>
      </c>
      <c r="I23" s="216">
        <f>IF(J23="",0,IF(J23="SF",Diner,IF(K23&gt;0,MIN(Diner,K23),0)))</f>
        <v>0</v>
      </c>
      <c r="J23" s="47"/>
      <c r="K23" s="48">
        <f>IF(J23="SF",Diner,0)</f>
        <v>0</v>
      </c>
      <c r="L23" s="48"/>
      <c r="M23" s="48"/>
      <c r="N23" s="48"/>
      <c r="O23" s="48"/>
      <c r="P23" s="18" t="s">
        <v>38</v>
      </c>
      <c r="Q23" s="49"/>
    </row>
    <row r="24" spans="2:19" s="44" customFormat="1" ht="24.75" customHeight="1" outlineLevel="3" thickBot="1" x14ac:dyDescent="0.3">
      <c r="B24" s="419"/>
      <c r="C24" s="422"/>
      <c r="D24" s="17" t="s">
        <v>38</v>
      </c>
      <c r="E24" s="45"/>
      <c r="F24" s="46" t="str">
        <f t="shared" si="0"/>
        <v/>
      </c>
      <c r="G24" s="46"/>
      <c r="H24" s="18" t="s">
        <v>40</v>
      </c>
      <c r="I24" s="216">
        <f>IF(J24="",0,IF(J24="SF",Souper,IF(K24&gt;0,MIN(Souper,K24),0)))</f>
        <v>0</v>
      </c>
      <c r="J24" s="47"/>
      <c r="K24" s="50">
        <f>IF(J24="SF",Souper,0)</f>
        <v>0</v>
      </c>
      <c r="L24" s="48"/>
      <c r="M24" s="48"/>
      <c r="N24" s="48"/>
      <c r="O24" s="48"/>
      <c r="P24" s="18" t="s">
        <v>41</v>
      </c>
      <c r="Q24" s="49"/>
    </row>
    <row r="25" spans="2:19" s="44" customFormat="1" ht="24.75" customHeight="1" outlineLevel="2" thickBot="1" x14ac:dyDescent="0.3">
      <c r="B25" s="420"/>
      <c r="C25" s="423"/>
      <c r="D25" s="19" t="s">
        <v>41</v>
      </c>
      <c r="E25" s="51"/>
      <c r="F25" s="52" t="str">
        <f t="shared" si="0"/>
        <v/>
      </c>
      <c r="G25" s="52"/>
      <c r="H25" s="20" t="str">
        <f>IF(AND(J22&lt;&gt;"",J23="",J24=""),Dejeuner,IF(AND(J22="",J23&lt;&gt;"",J24=""),Diner,IF(AND(J22="",J23="",J24&lt;&gt;""),Souper,IF(AND(J22&lt;&gt;"",J23&lt;&gt;"",J24=""),Dejeuner+Diner,IF(AND(J22&lt;&gt;"",J23="",J24&lt;&gt;""),Dejeuner+Souper,IF(AND(J22="",J23&lt;&gt;"",J24&lt;&gt;""),Diner+Souper,IF(AND(J22&lt;&gt;"",J23&lt;&gt;"",J24&lt;&gt;""),Dejeuner+Diner+Souper,"")))))))</f>
        <v/>
      </c>
      <c r="I25" s="217">
        <f>SUM(I22:I24)</f>
        <v>0</v>
      </c>
      <c r="J25" s="221" t="str">
        <f>IF(SUM(K22:K24)=0,"",SUM(K22:K24))</f>
        <v/>
      </c>
      <c r="K25" s="53">
        <f>IF(SUM(K22:K24)&gt;H25,H25,IF(SUM(K22:K24)&gt;I25,SUM(K22:K24),I25))</f>
        <v>0</v>
      </c>
      <c r="L25" s="54"/>
      <c r="M25" s="55"/>
      <c r="N25" s="55"/>
      <c r="O25" s="55"/>
      <c r="P25" s="21" t="s">
        <v>42</v>
      </c>
      <c r="Q25" s="56"/>
    </row>
    <row r="26" spans="2:19" s="44" customFormat="1" ht="24.75" customHeight="1" outlineLevel="3" thickTop="1" x14ac:dyDescent="0.25">
      <c r="B26" s="418">
        <f>B22+1</f>
        <v>45694</v>
      </c>
      <c r="C26" s="421">
        <f>B26</f>
        <v>45694</v>
      </c>
      <c r="D26" s="15" t="s">
        <v>34</v>
      </c>
      <c r="E26" s="39"/>
      <c r="F26" s="40" t="str">
        <f t="shared" si="0"/>
        <v/>
      </c>
      <c r="G26" s="40"/>
      <c r="H26" s="16" t="s">
        <v>35</v>
      </c>
      <c r="I26" s="215">
        <f>IF(J26="",0,IF(J26="SF",Dejeuner,IF(K26&gt;0,MIN(Dejeuner,K26),0)))</f>
        <v>0</v>
      </c>
      <c r="J26" s="41"/>
      <c r="K26" s="42">
        <f>IF(J26="SF",Dejeuner,0)</f>
        <v>0</v>
      </c>
      <c r="L26" s="42"/>
      <c r="M26" s="42"/>
      <c r="N26" s="42"/>
      <c r="O26" s="42"/>
      <c r="P26" s="16" t="s">
        <v>34</v>
      </c>
      <c r="Q26" s="43"/>
    </row>
    <row r="27" spans="2:19" s="44" customFormat="1" ht="24.75" customHeight="1" outlineLevel="3" x14ac:dyDescent="0.25">
      <c r="B27" s="419"/>
      <c r="C27" s="422"/>
      <c r="D27" s="17" t="s">
        <v>37</v>
      </c>
      <c r="E27" s="45"/>
      <c r="F27" s="46" t="str">
        <f t="shared" si="0"/>
        <v/>
      </c>
      <c r="G27" s="46"/>
      <c r="H27" s="18" t="s">
        <v>37</v>
      </c>
      <c r="I27" s="216">
        <f>IF(J27="",0,IF(J27="SF",Diner,IF(K27&gt;0,MIN(Diner,K27),0)))</f>
        <v>0</v>
      </c>
      <c r="J27" s="47"/>
      <c r="K27" s="48">
        <f>IF(J27="SF",Diner,0)</f>
        <v>0</v>
      </c>
      <c r="L27" s="48"/>
      <c r="M27" s="48"/>
      <c r="N27" s="48"/>
      <c r="O27" s="48"/>
      <c r="P27" s="18" t="s">
        <v>38</v>
      </c>
      <c r="Q27" s="49"/>
    </row>
    <row r="28" spans="2:19" s="44" customFormat="1" ht="24.75" customHeight="1" outlineLevel="3" thickBot="1" x14ac:dyDescent="0.3">
      <c r="B28" s="419"/>
      <c r="C28" s="422"/>
      <c r="D28" s="17" t="s">
        <v>38</v>
      </c>
      <c r="E28" s="45"/>
      <c r="F28" s="46" t="str">
        <f t="shared" si="0"/>
        <v/>
      </c>
      <c r="G28" s="46"/>
      <c r="H28" s="18" t="s">
        <v>40</v>
      </c>
      <c r="I28" s="216">
        <f>IF(J28="",0,IF(J28="SF",Souper,IF(K28&gt;0,MIN(Souper,K28),0)))</f>
        <v>0</v>
      </c>
      <c r="J28" s="47"/>
      <c r="K28" s="50">
        <f>IF(J28="SF",Souper,0)</f>
        <v>0</v>
      </c>
      <c r="L28" s="48"/>
      <c r="M28" s="48"/>
      <c r="N28" s="48"/>
      <c r="O28" s="48"/>
      <c r="P28" s="18" t="s">
        <v>41</v>
      </c>
      <c r="Q28" s="49"/>
    </row>
    <row r="29" spans="2:19" s="44" customFormat="1" ht="24.75" customHeight="1" outlineLevel="2" thickBot="1" x14ac:dyDescent="0.3">
      <c r="B29" s="420"/>
      <c r="C29" s="423"/>
      <c r="D29" s="19" t="s">
        <v>41</v>
      </c>
      <c r="E29" s="51"/>
      <c r="F29" s="52" t="str">
        <f t="shared" si="0"/>
        <v/>
      </c>
      <c r="G29" s="52"/>
      <c r="H29" s="20" t="str">
        <f>IF(AND(J26&lt;&gt;"",J27="",J28=""),Dejeuner,IF(AND(J26="",J27&lt;&gt;"",J28=""),Diner,IF(AND(J26="",J27="",J28&lt;&gt;""),Souper,IF(AND(J26&lt;&gt;"",J27&lt;&gt;"",J28=""),Dejeuner+Diner,IF(AND(J26&lt;&gt;"",J27="",J28&lt;&gt;""),Dejeuner+Souper,IF(AND(J26="",J27&lt;&gt;"",J28&lt;&gt;""),Diner+Souper,IF(AND(J26&lt;&gt;"",J27&lt;&gt;"",J28&lt;&gt;""),Dejeuner+Diner+Souper,"")))))))</f>
        <v/>
      </c>
      <c r="I29" s="217">
        <f>SUM(I26:I28)</f>
        <v>0</v>
      </c>
      <c r="J29" s="221" t="str">
        <f>IF(SUM(K26:K28)=0,"",SUM(K26:K28))</f>
        <v/>
      </c>
      <c r="K29" s="53">
        <f>IF(SUM(K26:K28)&gt;H29,H29,IF(SUM(K26:K28)&gt;I29,SUM(K26:K28),I29))</f>
        <v>0</v>
      </c>
      <c r="L29" s="54"/>
      <c r="M29" s="55"/>
      <c r="N29" s="55"/>
      <c r="O29" s="55"/>
      <c r="P29" s="21" t="s">
        <v>42</v>
      </c>
      <c r="Q29" s="56"/>
    </row>
    <row r="30" spans="2:19" s="44" customFormat="1" ht="24.75" customHeight="1" outlineLevel="3" thickTop="1" x14ac:dyDescent="0.25">
      <c r="B30" s="418">
        <f>B26+1</f>
        <v>45695</v>
      </c>
      <c r="C30" s="421">
        <f>B30</f>
        <v>45695</v>
      </c>
      <c r="D30" s="15" t="s">
        <v>34</v>
      </c>
      <c r="E30" s="39"/>
      <c r="F30" s="40" t="str">
        <f t="shared" si="0"/>
        <v/>
      </c>
      <c r="G30" s="40"/>
      <c r="H30" s="16" t="s">
        <v>35</v>
      </c>
      <c r="I30" s="215">
        <f>IF(J30="",0,IF(J30="SF",Dejeuner,IF(K30&gt;0,MIN(Dejeuner,K30),0)))</f>
        <v>0</v>
      </c>
      <c r="J30" s="41"/>
      <c r="K30" s="42">
        <f>IF(J30="SF",Dejeuner,0)</f>
        <v>0</v>
      </c>
      <c r="L30" s="42"/>
      <c r="M30" s="42"/>
      <c r="N30" s="42"/>
      <c r="O30" s="42"/>
      <c r="P30" s="16" t="s">
        <v>34</v>
      </c>
      <c r="Q30" s="43"/>
    </row>
    <row r="31" spans="2:19" s="44" customFormat="1" ht="24.75" customHeight="1" outlineLevel="3" x14ac:dyDescent="0.25">
      <c r="B31" s="419"/>
      <c r="C31" s="422"/>
      <c r="D31" s="17" t="s">
        <v>37</v>
      </c>
      <c r="E31" s="45"/>
      <c r="F31" s="46" t="str">
        <f t="shared" si="0"/>
        <v/>
      </c>
      <c r="G31" s="46"/>
      <c r="H31" s="18" t="s">
        <v>37</v>
      </c>
      <c r="I31" s="216">
        <f>IF(J31="",0,IF(J31="SF",Diner,IF(K31&gt;0,MIN(Diner,K31),0)))</f>
        <v>0</v>
      </c>
      <c r="J31" s="47"/>
      <c r="K31" s="48">
        <f>IF(J31="SF",Diner,0)</f>
        <v>0</v>
      </c>
      <c r="L31" s="48"/>
      <c r="M31" s="48"/>
      <c r="N31" s="48"/>
      <c r="O31" s="48"/>
      <c r="P31" s="18" t="s">
        <v>38</v>
      </c>
      <c r="Q31" s="49"/>
    </row>
    <row r="32" spans="2:19" s="44" customFormat="1" ht="24.75" customHeight="1" outlineLevel="3" thickBot="1" x14ac:dyDescent="0.3">
      <c r="B32" s="419"/>
      <c r="C32" s="422"/>
      <c r="D32" s="17" t="s">
        <v>38</v>
      </c>
      <c r="E32" s="45"/>
      <c r="F32" s="46" t="str">
        <f t="shared" si="0"/>
        <v/>
      </c>
      <c r="G32" s="46"/>
      <c r="H32" s="18" t="s">
        <v>40</v>
      </c>
      <c r="I32" s="216">
        <f>IF(J32="",0,IF(J32="SF",Souper,IF(K32&gt;0,MIN(Souper,K32),0)))</f>
        <v>0</v>
      </c>
      <c r="J32" s="47"/>
      <c r="K32" s="50">
        <f>IF(J32="SF",Souper,0)</f>
        <v>0</v>
      </c>
      <c r="L32" s="48"/>
      <c r="M32" s="48"/>
      <c r="N32" s="48"/>
      <c r="O32" s="48"/>
      <c r="P32" s="18" t="s">
        <v>41</v>
      </c>
      <c r="Q32" s="49"/>
    </row>
    <row r="33" spans="1:26" s="44" customFormat="1" ht="24.75" customHeight="1" outlineLevel="2" thickBot="1" x14ac:dyDescent="0.3">
      <c r="B33" s="420"/>
      <c r="C33" s="423"/>
      <c r="D33" s="19" t="s">
        <v>41</v>
      </c>
      <c r="E33" s="51"/>
      <c r="F33" s="52" t="str">
        <f t="shared" si="0"/>
        <v/>
      </c>
      <c r="G33" s="52"/>
      <c r="H33" s="20" t="str">
        <f>IF(AND(J30&lt;&gt;"",J31="",J32=""),Dejeuner,IF(AND(J30="",J31&lt;&gt;"",J32=""),Diner,IF(AND(J30="",J31="",J32&lt;&gt;""),Souper,IF(AND(J30&lt;&gt;"",J31&lt;&gt;"",J32=""),Dejeuner+Diner,IF(AND(J30&lt;&gt;"",J31="",J32&lt;&gt;""),Dejeuner+Souper,IF(AND(J30="",J31&lt;&gt;"",J32&lt;&gt;""),Diner+Souper,IF(AND(J30&lt;&gt;"",J31&lt;&gt;"",J32&lt;&gt;""),Dejeuner+Diner+Souper,"")))))))</f>
        <v/>
      </c>
      <c r="I33" s="217">
        <f>SUM(I30:I32)</f>
        <v>0</v>
      </c>
      <c r="J33" s="221" t="str">
        <f>IF(SUM(K30:K32)=0,"",SUM(K30:K32))</f>
        <v/>
      </c>
      <c r="K33" s="53">
        <f>IF(SUM(K30:K32)&gt;H33,H33,IF(SUM(K30:K32)&gt;I33,SUM(K30:K32),I33))</f>
        <v>0</v>
      </c>
      <c r="L33" s="54"/>
      <c r="M33" s="55"/>
      <c r="N33" s="55"/>
      <c r="O33" s="55"/>
      <c r="P33" s="21" t="s">
        <v>42</v>
      </c>
      <c r="Q33" s="56"/>
    </row>
    <row r="34" spans="1:26" s="44" customFormat="1" ht="24.75" customHeight="1" outlineLevel="3" thickTop="1" x14ac:dyDescent="0.25">
      <c r="B34" s="418">
        <f>B30+1</f>
        <v>45696</v>
      </c>
      <c r="C34" s="421">
        <f>B34</f>
        <v>45696</v>
      </c>
      <c r="D34" s="15" t="s">
        <v>34</v>
      </c>
      <c r="E34" s="39"/>
      <c r="F34" s="40" t="str">
        <f t="shared" si="0"/>
        <v/>
      </c>
      <c r="G34" s="40"/>
      <c r="H34" s="16" t="s">
        <v>35</v>
      </c>
      <c r="I34" s="215">
        <f>IF(J34="",0,IF(J34="SF",Dejeuner,IF(K34&gt;0,MIN(Dejeuner,K34),0)))</f>
        <v>0</v>
      </c>
      <c r="J34" s="41"/>
      <c r="K34" s="42">
        <f>IF(J34="SF",Dejeuner,0)</f>
        <v>0</v>
      </c>
      <c r="L34" s="42"/>
      <c r="M34" s="42"/>
      <c r="N34" s="42"/>
      <c r="O34" s="42"/>
      <c r="P34" s="16" t="s">
        <v>34</v>
      </c>
      <c r="Q34" s="43"/>
    </row>
    <row r="35" spans="1:26" s="44" customFormat="1" ht="24.75" customHeight="1" outlineLevel="3" x14ac:dyDescent="0.25">
      <c r="B35" s="419"/>
      <c r="C35" s="422"/>
      <c r="D35" s="17" t="s">
        <v>37</v>
      </c>
      <c r="E35" s="45"/>
      <c r="F35" s="46" t="str">
        <f t="shared" si="0"/>
        <v/>
      </c>
      <c r="G35" s="46"/>
      <c r="H35" s="18" t="s">
        <v>37</v>
      </c>
      <c r="I35" s="216">
        <f>IF(J35="",0,IF(J35="SF",Diner,IF(K35&gt;0,MIN(Diner,K35),0)))</f>
        <v>0</v>
      </c>
      <c r="J35" s="47"/>
      <c r="K35" s="48">
        <f>IF(J35="SF",Diner,0)</f>
        <v>0</v>
      </c>
      <c r="L35" s="48"/>
      <c r="M35" s="48"/>
      <c r="N35" s="48"/>
      <c r="O35" s="48"/>
      <c r="P35" s="18" t="s">
        <v>38</v>
      </c>
      <c r="Q35" s="49"/>
    </row>
    <row r="36" spans="1:26" s="44" customFormat="1" ht="24.75" customHeight="1" outlineLevel="3" thickBot="1" x14ac:dyDescent="0.3">
      <c r="B36" s="419"/>
      <c r="C36" s="422"/>
      <c r="D36" s="17" t="s">
        <v>38</v>
      </c>
      <c r="E36" s="45"/>
      <c r="F36" s="46" t="str">
        <f t="shared" si="0"/>
        <v/>
      </c>
      <c r="G36" s="46"/>
      <c r="H36" s="18" t="s">
        <v>40</v>
      </c>
      <c r="I36" s="216">
        <f>IF(J36="",0,IF(J36="SF",Souper,IF(K36&gt;0,MIN(Souper,K36),0)))</f>
        <v>0</v>
      </c>
      <c r="J36" s="47"/>
      <c r="K36" s="50">
        <f>IF(J36="SF",Souper,0)</f>
        <v>0</v>
      </c>
      <c r="L36" s="48"/>
      <c r="M36" s="48"/>
      <c r="N36" s="48"/>
      <c r="O36" s="48"/>
      <c r="P36" s="18" t="s">
        <v>41</v>
      </c>
      <c r="Q36" s="49"/>
    </row>
    <row r="37" spans="1:26" s="44" customFormat="1" ht="24.75" customHeight="1" outlineLevel="2" thickBot="1" x14ac:dyDescent="0.3">
      <c r="B37" s="420"/>
      <c r="C37" s="423"/>
      <c r="D37" s="19" t="s">
        <v>41</v>
      </c>
      <c r="E37" s="51"/>
      <c r="F37" s="52" t="str">
        <f t="shared" si="0"/>
        <v/>
      </c>
      <c r="G37" s="52"/>
      <c r="H37" s="20" t="str">
        <f>IF(AND(J34&lt;&gt;"",J35="",J36=""),Dejeuner,IF(AND(J34="",J35&lt;&gt;"",J36=""),Diner,IF(AND(J34="",J35="",J36&lt;&gt;""),Souper,IF(AND(J34&lt;&gt;"",J35&lt;&gt;"",J36=""),Dejeuner+Diner,IF(AND(J34&lt;&gt;"",J35="",J36&lt;&gt;""),Dejeuner+Souper,IF(AND(J34="",J35&lt;&gt;"",J36&lt;&gt;""),Diner+Souper,IF(AND(J34&lt;&gt;"",J35&lt;&gt;"",J36&lt;&gt;""),Dejeuner+Diner+Souper,"")))))))</f>
        <v/>
      </c>
      <c r="I37" s="217">
        <f>SUM(I34:I36)</f>
        <v>0</v>
      </c>
      <c r="J37" s="221" t="str">
        <f>IF(SUM(K34:K36)=0,"",SUM(K34:K36))</f>
        <v/>
      </c>
      <c r="K37" s="53">
        <f>IF(SUM(K34:K36)&gt;H37,H37,IF(SUM(K34:K36)&gt;I37,SUM(K34:K36),I37))</f>
        <v>0</v>
      </c>
      <c r="L37" s="54"/>
      <c r="M37" s="55"/>
      <c r="N37" s="55"/>
      <c r="O37" s="55"/>
      <c r="P37" s="21" t="s">
        <v>42</v>
      </c>
      <c r="Q37" s="56"/>
    </row>
    <row r="38" spans="1:26" s="44" customFormat="1" ht="24.75" customHeight="1" outlineLevel="1" thickTop="1" thickBot="1" x14ac:dyDescent="0.3">
      <c r="B38" s="57"/>
      <c r="C38" s="58"/>
      <c r="D38" s="58"/>
      <c r="E38" s="59" t="s">
        <v>43</v>
      </c>
      <c r="F38" s="60">
        <f>SUM(F10:F37)</f>
        <v>0</v>
      </c>
      <c r="G38" s="60">
        <f>SUM(G10:G37)</f>
        <v>0</v>
      </c>
      <c r="H38" s="58"/>
      <c r="I38" s="58"/>
      <c r="J38" s="61"/>
      <c r="K38" s="62"/>
      <c r="L38" s="62"/>
      <c r="M38" s="62"/>
      <c r="N38" s="62"/>
      <c r="O38" s="62"/>
      <c r="P38" s="58"/>
      <c r="Q38" s="63"/>
    </row>
    <row r="39" spans="1:26" s="44" customFormat="1" ht="9" customHeight="1" outlineLevel="1" thickTop="1" thickBot="1" x14ac:dyDescent="0.3">
      <c r="B39" s="64"/>
      <c r="E39" s="65"/>
      <c r="J39" s="66"/>
      <c r="K39" s="67"/>
      <c r="L39" s="67"/>
      <c r="M39" s="67"/>
      <c r="N39" s="67"/>
      <c r="O39" s="67"/>
      <c r="Q39" s="67"/>
    </row>
    <row r="40" spans="1:26" s="44" customFormat="1" ht="24.75" customHeight="1" thickTop="1" thickBot="1" x14ac:dyDescent="0.3">
      <c r="B40" s="68"/>
      <c r="C40" s="69" t="s">
        <v>44</v>
      </c>
      <c r="D40" s="69"/>
      <c r="E40" s="69"/>
      <c r="F40" s="70">
        <f>F38*Bareme_du_Km</f>
        <v>0</v>
      </c>
      <c r="G40" s="70">
        <f>G38*Bareme_du_Km_Hybride</f>
        <v>0</v>
      </c>
      <c r="H40" s="69"/>
      <c r="I40" s="69"/>
      <c r="J40" s="71"/>
      <c r="K40" s="70">
        <f>K37+K33+K29+K25+K21+K17+K13</f>
        <v>0</v>
      </c>
      <c r="L40" s="70">
        <f>SUM(L10:L38)</f>
        <v>0</v>
      </c>
      <c r="M40" s="70">
        <f>SUM(M10:M38)</f>
        <v>0</v>
      </c>
      <c r="N40" s="70">
        <f>SUM(N10:N38)</f>
        <v>0</v>
      </c>
      <c r="O40" s="70">
        <f>SUM(O10:O38)</f>
        <v>0</v>
      </c>
      <c r="P40" s="69"/>
      <c r="Q40" s="14">
        <f>SUM(Q10:Q38)</f>
        <v>0</v>
      </c>
    </row>
    <row r="41" spans="1:26" s="44" customFormat="1" ht="9" customHeight="1" thickTop="1" thickBot="1" x14ac:dyDescent="0.3">
      <c r="B41" s="72"/>
      <c r="C41" s="73"/>
      <c r="D41" s="73"/>
      <c r="E41" s="73"/>
      <c r="F41" s="74"/>
      <c r="G41" s="74"/>
      <c r="H41" s="73"/>
      <c r="I41" s="73"/>
      <c r="J41" s="75"/>
      <c r="K41" s="76"/>
      <c r="L41" s="76"/>
      <c r="M41" s="76"/>
      <c r="N41" s="76"/>
      <c r="O41" s="67"/>
      <c r="Q41" s="67"/>
    </row>
    <row r="42" spans="1:26" s="44" customFormat="1" ht="24.75" customHeight="1" thickTop="1" thickBot="1" x14ac:dyDescent="0.3">
      <c r="B42" s="64"/>
      <c r="F42" s="77"/>
      <c r="G42" s="77"/>
      <c r="J42" s="66"/>
      <c r="K42" s="67"/>
      <c r="L42" s="67"/>
      <c r="M42" s="67"/>
      <c r="N42" s="67"/>
      <c r="O42" s="424" t="s">
        <v>45</v>
      </c>
      <c r="P42" s="425"/>
      <c r="Q42" s="14">
        <f>SUM(F40:Q40)</f>
        <v>0</v>
      </c>
    </row>
    <row r="43" spans="1:26" s="44" customFormat="1" ht="24.75" customHeight="1" thickTop="1" thickBot="1" x14ac:dyDescent="0.3">
      <c r="B43" s="64"/>
      <c r="C43" s="416" t="s">
        <v>46</v>
      </c>
      <c r="D43" s="417"/>
      <c r="E43" s="25"/>
      <c r="F43" s="25"/>
      <c r="G43" s="25"/>
      <c r="H43" s="26"/>
      <c r="I43" s="211"/>
      <c r="J43" s="66"/>
      <c r="K43" s="67"/>
      <c r="L43" s="67"/>
      <c r="M43" s="67"/>
      <c r="N43" s="67"/>
      <c r="O43" s="67"/>
      <c r="Q43" s="67"/>
    </row>
    <row r="44" spans="1:26" s="44" customFormat="1" ht="24.75" customHeight="1" thickBot="1" x14ac:dyDescent="0.3">
      <c r="B44" s="64"/>
      <c r="C44" s="27" t="s">
        <v>47</v>
      </c>
      <c r="D44" s="28"/>
      <c r="E44" s="29"/>
      <c r="F44" s="30"/>
      <c r="G44" s="30"/>
      <c r="H44" s="31"/>
      <c r="I44" s="218"/>
      <c r="J44" s="66"/>
      <c r="K44" s="67"/>
      <c r="L44" s="67"/>
      <c r="M44" s="67" t="str">
        <f>IF(F19="Qc-Mtl",257,IF(F19="Mtl-Qc",257,""))</f>
        <v/>
      </c>
      <c r="N44" s="67"/>
      <c r="O44" s="67"/>
      <c r="Q44" s="67"/>
    </row>
    <row r="45" spans="1:26" s="78" customFormat="1" ht="24.75" customHeight="1" thickTop="1" x14ac:dyDescent="0.25">
      <c r="A45" s="219"/>
      <c r="B45" s="405"/>
      <c r="C45" s="219"/>
      <c r="D45" s="219"/>
      <c r="E45" s="219"/>
      <c r="F45" s="406"/>
      <c r="G45" s="406"/>
      <c r="H45" s="219"/>
      <c r="I45" s="219"/>
      <c r="J45" s="407"/>
      <c r="K45" s="408"/>
      <c r="L45" s="408"/>
      <c r="M45" s="408"/>
      <c r="N45" s="408"/>
      <c r="O45" s="408"/>
      <c r="P45" s="219"/>
      <c r="Q45" s="408"/>
      <c r="R45" s="219"/>
      <c r="S45" s="219"/>
      <c r="T45" s="219"/>
      <c r="U45" s="219"/>
      <c r="V45" s="219"/>
      <c r="W45" s="219"/>
      <c r="X45" s="219"/>
      <c r="Y45" s="219"/>
      <c r="Z45" s="219"/>
    </row>
    <row r="46" spans="1:26" x14ac:dyDescent="0.3">
      <c r="A46" s="159"/>
      <c r="B46" s="409"/>
      <c r="C46" s="159"/>
      <c r="D46" s="159"/>
      <c r="E46" s="159"/>
      <c r="F46" s="410"/>
      <c r="G46" s="410"/>
      <c r="H46" s="159"/>
      <c r="J46" s="207"/>
      <c r="K46" s="208"/>
      <c r="L46" s="208"/>
      <c r="M46" s="208"/>
      <c r="N46" s="208"/>
      <c r="O46" s="208"/>
      <c r="P46" s="159"/>
      <c r="Q46" s="208"/>
      <c r="R46" s="159"/>
      <c r="S46" s="159"/>
      <c r="T46" s="159"/>
      <c r="U46" s="159"/>
      <c r="V46" s="159"/>
      <c r="W46" s="159"/>
      <c r="X46" s="159"/>
      <c r="Y46" s="159"/>
      <c r="Z46" s="159"/>
    </row>
    <row r="47" spans="1:26" x14ac:dyDescent="0.3">
      <c r="A47" s="159"/>
      <c r="B47" s="409"/>
      <c r="C47" s="159"/>
      <c r="D47" s="159"/>
      <c r="E47" s="159"/>
      <c r="F47" s="410"/>
      <c r="G47" s="410"/>
      <c r="H47" s="159"/>
      <c r="J47" s="207" t="s">
        <v>48</v>
      </c>
      <c r="K47" s="208" t="s">
        <v>49</v>
      </c>
      <c r="L47" s="208"/>
      <c r="M47" s="208"/>
      <c r="N47" s="208"/>
      <c r="O47" s="208"/>
      <c r="P47" s="159"/>
      <c r="Q47" s="208"/>
      <c r="R47" s="159"/>
      <c r="S47" s="159"/>
      <c r="T47" s="159"/>
      <c r="U47" s="159"/>
      <c r="V47" s="159"/>
      <c r="W47" s="159"/>
      <c r="X47" s="159"/>
      <c r="Y47" s="159"/>
    </row>
    <row r="48" spans="1:26" x14ac:dyDescent="0.3">
      <c r="A48" s="159"/>
      <c r="B48" s="409"/>
      <c r="C48" s="159"/>
      <c r="D48" s="159"/>
      <c r="E48" s="159"/>
      <c r="F48" s="410"/>
      <c r="G48" s="410"/>
      <c r="H48" s="159"/>
      <c r="J48" s="207" t="s">
        <v>27</v>
      </c>
      <c r="K48" s="208" t="s">
        <v>50</v>
      </c>
      <c r="L48" s="208"/>
      <c r="M48" s="208"/>
      <c r="N48" s="208"/>
      <c r="O48" s="208"/>
      <c r="P48" s="159"/>
      <c r="Q48" s="208"/>
      <c r="R48" s="159"/>
      <c r="S48" s="159"/>
      <c r="T48" s="159"/>
      <c r="U48" s="159"/>
      <c r="V48" s="159"/>
      <c r="W48" s="159"/>
      <c r="X48" s="159"/>
      <c r="Y48" s="159"/>
    </row>
    <row r="49" spans="1:1" x14ac:dyDescent="0.3">
      <c r="A49" s="159"/>
    </row>
    <row r="50" spans="1:1" x14ac:dyDescent="0.3">
      <c r="A50" s="159"/>
    </row>
    <row r="51" spans="1:1" x14ac:dyDescent="0.3">
      <c r="A51" s="159"/>
    </row>
    <row r="52" spans="1:1" x14ac:dyDescent="0.3">
      <c r="A52" s="159"/>
    </row>
    <row r="53" spans="1:1" x14ac:dyDescent="0.3">
      <c r="A53" s="159"/>
    </row>
    <row r="65" spans="1:1" x14ac:dyDescent="0.3">
      <c r="A65" s="220" t="s">
        <v>51</v>
      </c>
    </row>
  </sheetData>
  <sheetProtection pivotTables="0"/>
  <mergeCells count="24">
    <mergeCell ref="O5:Q5"/>
    <mergeCell ref="J5:K5"/>
    <mergeCell ref="B6:B7"/>
    <mergeCell ref="O42:P42"/>
    <mergeCell ref="C43:D43"/>
    <mergeCell ref="B22:B25"/>
    <mergeCell ref="P9:Q9"/>
    <mergeCell ref="M7:N7"/>
    <mergeCell ref="B30:B33"/>
    <mergeCell ref="B34:B37"/>
    <mergeCell ref="C30:C33"/>
    <mergeCell ref="C34:C37"/>
    <mergeCell ref="O7:Q7"/>
    <mergeCell ref="B26:B29"/>
    <mergeCell ref="C10:C13"/>
    <mergeCell ref="C14:C17"/>
    <mergeCell ref="J3:K3"/>
    <mergeCell ref="C26:C29"/>
    <mergeCell ref="B10:B13"/>
    <mergeCell ref="C6:C7"/>
    <mergeCell ref="C22:C25"/>
    <mergeCell ref="B14:B17"/>
    <mergeCell ref="B18:B21"/>
    <mergeCell ref="C18:C21"/>
  </mergeCells>
  <conditionalFormatting sqref="S5">
    <cfRule type="expression" dxfId="153" priority="1557">
      <formula>OR(U7&lt;=-6,U7&gt;=6)</formula>
    </cfRule>
  </conditionalFormatting>
  <conditionalFormatting sqref="B5">
    <cfRule type="containsText" dxfId="152" priority="1549" operator="containsText" text="À vélo">
      <formula>NOT(ISERROR(SEARCH("À vélo",B5)))</formula>
    </cfRule>
    <cfRule type="containsText" dxfId="151" priority="1550" operator="containsText" text="À pied">
      <formula>NOT(ISERROR(SEARCH("À pied",B5)))</formula>
    </cfRule>
    <cfRule type="containsText" dxfId="150" priority="1551" operator="containsText" text="En voiture">
      <formula>NOT(ISERROR(SEARCH("En voiture",B5)))</formula>
    </cfRule>
    <cfRule type="containsText" dxfId="149" priority="1553" operator="containsText" text="En autobus">
      <formula>NOT(ISERROR(SEARCH("En autobus",B5)))</formula>
    </cfRule>
  </conditionalFormatting>
  <conditionalFormatting sqref="C5">
    <cfRule type="expression" dxfId="148" priority="1538">
      <formula>C5="Université"</formula>
    </cfRule>
    <cfRule type="expression" dxfId="147" priority="1539">
      <formula>C5="Privé"</formula>
    </cfRule>
  </conditionalFormatting>
  <conditionalFormatting sqref="E5">
    <cfRule type="expression" dxfId="146" priority="1536">
      <formula>C5="Privé"</formula>
    </cfRule>
    <cfRule type="expression" dxfId="145" priority="1537">
      <formula>C5="Université"</formula>
    </cfRule>
  </conditionalFormatting>
  <conditionalFormatting sqref="E3">
    <cfRule type="expression" dxfId="144" priority="1534">
      <formula>C5="Université"</formula>
    </cfRule>
    <cfRule type="expression" dxfId="143" priority="1535">
      <formula>C5="Privé"</formula>
    </cfRule>
  </conditionalFormatting>
  <conditionalFormatting sqref="J10:J12">
    <cfRule type="expression" dxfId="34" priority="34">
      <formula>$J10="SF"</formula>
    </cfRule>
    <cfRule type="cellIs" dxfId="33" priority="35" operator="equal">
      <formula>"SF"</formula>
    </cfRule>
  </conditionalFormatting>
  <conditionalFormatting sqref="K10:K13">
    <cfRule type="expression" dxfId="32" priority="33">
      <formula>J10="SF"</formula>
    </cfRule>
  </conditionalFormatting>
  <conditionalFormatting sqref="J14:J16">
    <cfRule type="expression" dxfId="31" priority="31">
      <formula>$J14="SF"</formula>
    </cfRule>
    <cfRule type="cellIs" dxfId="30" priority="32" operator="equal">
      <formula>"SF"</formula>
    </cfRule>
  </conditionalFormatting>
  <conditionalFormatting sqref="K14:K17">
    <cfRule type="expression" dxfId="29" priority="30">
      <formula>J14="SF"</formula>
    </cfRule>
  </conditionalFormatting>
  <conditionalFormatting sqref="J18:J20">
    <cfRule type="expression" dxfId="28" priority="28">
      <formula>$J18="SF"</formula>
    </cfRule>
    <cfRule type="cellIs" dxfId="27" priority="29" operator="equal">
      <formula>"SF"</formula>
    </cfRule>
  </conditionalFormatting>
  <conditionalFormatting sqref="K18:K21">
    <cfRule type="expression" dxfId="26" priority="27">
      <formula>J18="SF"</formula>
    </cfRule>
  </conditionalFormatting>
  <conditionalFormatting sqref="J22:J24">
    <cfRule type="expression" dxfId="25" priority="25">
      <formula>$J22="SF"</formula>
    </cfRule>
    <cfRule type="cellIs" dxfId="24" priority="26" operator="equal">
      <formula>"SF"</formula>
    </cfRule>
  </conditionalFormatting>
  <conditionalFormatting sqref="K22:K25">
    <cfRule type="expression" dxfId="23" priority="24">
      <formula>J22="SF"</formula>
    </cfRule>
  </conditionalFormatting>
  <conditionalFormatting sqref="J26:J28">
    <cfRule type="expression" dxfId="22" priority="22">
      <formula>$J26="SF"</formula>
    </cfRule>
    <cfRule type="cellIs" dxfId="21" priority="23" operator="equal">
      <formula>"SF"</formula>
    </cfRule>
  </conditionalFormatting>
  <conditionalFormatting sqref="K26:K29">
    <cfRule type="expression" dxfId="20" priority="21">
      <formula>J26="SF"</formula>
    </cfRule>
  </conditionalFormatting>
  <conditionalFormatting sqref="J30:J32">
    <cfRule type="expression" dxfId="19" priority="19">
      <formula>$J30="SF"</formula>
    </cfRule>
    <cfRule type="cellIs" dxfId="18" priority="20" operator="equal">
      <formula>"SF"</formula>
    </cfRule>
  </conditionalFormatting>
  <conditionalFormatting sqref="K30:K33">
    <cfRule type="expression" dxfId="17" priority="18">
      <formula>J30="SF"</formula>
    </cfRule>
  </conditionalFormatting>
  <conditionalFormatting sqref="J34:J36">
    <cfRule type="expression" dxfId="16" priority="16">
      <formula>$J34="SF"</formula>
    </cfRule>
    <cfRule type="cellIs" dxfId="15" priority="17" operator="equal">
      <formula>"SF"</formula>
    </cfRule>
  </conditionalFormatting>
  <conditionalFormatting sqref="K34:K37">
    <cfRule type="expression" dxfId="14" priority="15">
      <formula>J34="SF"</formula>
    </cfRule>
  </conditionalFormatting>
  <conditionalFormatting sqref="J13">
    <cfRule type="expression" dxfId="13" priority="13">
      <formula>$J13="SF"</formula>
    </cfRule>
    <cfRule type="cellIs" dxfId="12" priority="14" operator="equal">
      <formula>"SF"</formula>
    </cfRule>
  </conditionalFormatting>
  <conditionalFormatting sqref="J17">
    <cfRule type="expression" dxfId="11" priority="11">
      <formula>$J17="SF"</formula>
    </cfRule>
    <cfRule type="cellIs" dxfId="10" priority="12" operator="equal">
      <formula>"SF"</formula>
    </cfRule>
  </conditionalFormatting>
  <conditionalFormatting sqref="J21">
    <cfRule type="expression" dxfId="9" priority="9">
      <formula>$J21="SF"</formula>
    </cfRule>
    <cfRule type="cellIs" dxfId="8" priority="10" operator="equal">
      <formula>"SF"</formula>
    </cfRule>
  </conditionalFormatting>
  <conditionalFormatting sqref="J25">
    <cfRule type="expression" dxfId="7" priority="7">
      <formula>$J25="SF"</formula>
    </cfRule>
    <cfRule type="cellIs" dxfId="6" priority="8" operator="equal">
      <formula>"SF"</formula>
    </cfRule>
  </conditionalFormatting>
  <conditionalFormatting sqref="J29">
    <cfRule type="expression" dxfId="5" priority="5">
      <formula>$J29="SF"</formula>
    </cfRule>
    <cfRule type="cellIs" dxfId="4" priority="6" operator="equal">
      <formula>"SF"</formula>
    </cfRule>
  </conditionalFormatting>
  <conditionalFormatting sqref="J33">
    <cfRule type="expression" dxfId="3" priority="3">
      <formula>$J33="SF"</formula>
    </cfRule>
    <cfRule type="cellIs" dxfId="2" priority="4" operator="equal">
      <formula>"SF"</formula>
    </cfRule>
  </conditionalFormatting>
  <conditionalFormatting sqref="J37">
    <cfRule type="expression" dxfId="1" priority="1">
      <formula>$J37="SF"</formula>
    </cfRule>
    <cfRule type="cellIs" dxfId="0" priority="2" operator="equal">
      <formula>"SF"</formula>
    </cfRule>
  </conditionalFormatting>
  <dataValidations count="2">
    <dataValidation type="list" allowBlank="1" showInputMessage="1" showErrorMessage="1" sqref="H5:I5" xr:uid="{54425C64-58C8-452B-9B66-3C259CAD86CF}">
      <formula1>Ville</formula1>
    </dataValidation>
    <dataValidation type="list" allowBlank="1" showInputMessage="1" sqref="E3" xr:uid="{0A0D06FB-9FFA-415C-8122-002B171A465F}">
      <formula1>INDIRECT(Institution)</formula1>
    </dataValidation>
  </dataValidations>
  <printOptions horizontalCentered="1" verticalCentered="1"/>
  <pageMargins left="7.874015748031496E-2" right="7.874015748031496E-2" top="0.19685039370078741" bottom="0" header="0" footer="0"/>
  <pageSetup paperSize="5" scale="62" orientation="landscape" r:id="rId1"/>
  <drawing r:id="rId2"/>
  <legacyDrawing r:id="rId3"/>
  <controls>
    <mc:AlternateContent xmlns:mc="http://schemas.openxmlformats.org/markup-compatibility/2006">
      <mc:Choice Requires="x14">
        <control shapeId="1045" r:id="rId4" name="Copier_coller_rapport">
          <controlPr defaultSize="0" autoLine="0" r:id="rId5">
            <anchor moveWithCells="1">
              <from>
                <xdr:col>17</xdr:col>
                <xdr:colOff>274320</xdr:colOff>
                <xdr:row>12</xdr:row>
                <xdr:rowOff>60960</xdr:rowOff>
              </from>
              <to>
                <xdr:col>19</xdr:col>
                <xdr:colOff>121920</xdr:colOff>
                <xdr:row>13</xdr:row>
                <xdr:rowOff>53340</xdr:rowOff>
              </to>
            </anchor>
          </controlPr>
        </control>
      </mc:Choice>
      <mc:Fallback>
        <control shapeId="1045" r:id="rId4" name="Copier_coller_rapport"/>
      </mc:Fallback>
    </mc:AlternateContent>
    <mc:AlternateContent xmlns:mc="http://schemas.openxmlformats.org/markup-compatibility/2006">
      <mc:Choice Requires="x14">
        <control shapeId="1044" r:id="rId6" name="Init">
          <controlPr defaultSize="0" autoFill="0" autoLine="0" altText="Init" r:id="rId7">
            <anchor moveWithCells="1">
              <from>
                <xdr:col>17</xdr:col>
                <xdr:colOff>259080</xdr:colOff>
                <xdr:row>8</xdr:row>
                <xdr:rowOff>137160</xdr:rowOff>
              </from>
              <to>
                <xdr:col>18</xdr:col>
                <xdr:colOff>937260</xdr:colOff>
                <xdr:row>9</xdr:row>
                <xdr:rowOff>266700</xdr:rowOff>
              </to>
            </anchor>
          </controlPr>
        </control>
      </mc:Choice>
      <mc:Fallback>
        <control shapeId="1044" r:id="rId6" name="Init"/>
      </mc:Fallback>
    </mc:AlternateContent>
    <mc:AlternateContent xmlns:mc="http://schemas.openxmlformats.org/markup-compatibility/2006">
      <mc:Choice Requires="x14">
        <control shapeId="1037" r:id="rId8" name="Spinner 13">
          <controlPr defaultSize="0" autoPict="0" macro="[0]!Compteur13_QuandChangement">
            <anchor moveWithCells="1" sizeWithCells="1">
              <from>
                <xdr:col>17</xdr:col>
                <xdr:colOff>22860</xdr:colOff>
                <xdr:row>2</xdr:row>
                <xdr:rowOff>198120</xdr:rowOff>
              </from>
              <to>
                <xdr:col>17</xdr:col>
                <xdr:colOff>266700</xdr:colOff>
                <xdr:row>6</xdr:row>
                <xdr:rowOff>38100</xdr:rowOff>
              </to>
            </anchor>
          </controlPr>
        </control>
      </mc:Choice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xr:uid="{FD3F61CA-49B6-48FC-A808-3312CC467A1A}">
          <x14:formula1>
            <xm:f>Support!$W$10:$X$10</xm:f>
          </x14:formula1>
          <xm:sqref>H3</xm:sqref>
        </x14:dataValidation>
        <x14:dataValidation type="list" allowBlank="1" showInputMessage="1" showErrorMessage="1" xr:uid="{911B7294-9489-4ACB-BDE8-560940D22D54}">
          <x14:formula1>
            <xm:f>Distance!$D$32:$D$35</xm:f>
          </x14:formula1>
          <xm:sqref>B5</xm:sqref>
        </x14:dataValidation>
        <x14:dataValidation type="list" showInputMessage="1" showErrorMessage="1" xr:uid="{09C11458-62D3-4008-9F66-D58AFA2AFA6F}">
          <x14:formula1>
            <xm:f>'C:\Users\legad\Desktop\Rapport de dépenses\[Rapport_dépenses_MHP_D.xlsm]Distance'!#REF!</xm:f>
          </x14:formula1>
          <xm:sqref>I3</xm:sqref>
        </x14:dataValidation>
        <x14:dataValidation type="list" allowBlank="1" showInputMessage="1" xr:uid="{505673B4-950B-474E-9D5C-603A3D83C9D6}">
          <x14:formula1>
            <xm:f>Support!$Z$5:$Z$21</xm:f>
          </x14:formula1>
          <xm:sqref>E5</xm:sqref>
        </x14:dataValidation>
        <x14:dataValidation type="list" allowBlank="1" showInputMessage="1" showErrorMessage="1" xr:uid="{273E3566-4862-48EC-BF3C-82B507B92BC0}">
          <x14:formula1>
            <xm:f>Distance!$B$16:$B$20</xm:f>
          </x14:formula1>
          <xm:sqref>C5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tabColor rgb="FFFF66CC"/>
  </sheetPr>
  <dimension ref="A1:L142"/>
  <sheetViews>
    <sheetView showZeros="0" topLeftCell="A9" zoomScale="85" zoomScaleNormal="85" workbookViewId="0">
      <selection activeCell="C2" sqref="C2"/>
    </sheetView>
  </sheetViews>
  <sheetFormatPr baseColWidth="10" defaultColWidth="11" defaultRowHeight="18" x14ac:dyDescent="0.35"/>
  <cols>
    <col min="1" max="1" width="11" style="22"/>
    <col min="2" max="2" width="18.5" style="22" customWidth="1"/>
    <col min="3" max="5" width="25.09765625" style="22" customWidth="1"/>
    <col min="6" max="6" width="29.09765625" style="22" customWidth="1"/>
    <col min="7" max="7" width="45.69921875" style="22" customWidth="1"/>
    <col min="8" max="8" width="21.3984375" style="22" customWidth="1"/>
    <col min="9" max="9" width="12.8984375" style="24" customWidth="1"/>
    <col min="10" max="10" width="12.69921875" style="22" bestFit="1" customWidth="1"/>
    <col min="11" max="13" width="11.5" style="22" bestFit="1" customWidth="1"/>
    <col min="14" max="16384" width="11" style="22"/>
  </cols>
  <sheetData>
    <row r="1" spans="1:11" x14ac:dyDescent="0.35">
      <c r="A1" s="83" t="s">
        <v>4</v>
      </c>
    </row>
    <row r="6" spans="1:11" ht="18.600000000000001" thickBot="1" x14ac:dyDescent="0.4"/>
    <row r="7" spans="1:11" ht="19.2" thickTop="1" thickBot="1" x14ac:dyDescent="0.4">
      <c r="B7" s="197" t="s">
        <v>63</v>
      </c>
      <c r="C7" s="199" t="s">
        <v>64</v>
      </c>
      <c r="D7" s="200" t="s">
        <v>65</v>
      </c>
      <c r="E7" s="201" t="s">
        <v>66</v>
      </c>
      <c r="F7" s="198" t="s">
        <v>67</v>
      </c>
      <c r="G7" s="202" t="s">
        <v>68</v>
      </c>
      <c r="H7" s="24"/>
      <c r="I7" s="22"/>
    </row>
    <row r="8" spans="1:11" ht="18.600000000000001" thickTop="1" x14ac:dyDescent="0.35">
      <c r="B8" s="387">
        <v>45437</v>
      </c>
      <c r="C8" s="354"/>
      <c r="D8" s="228"/>
      <c r="E8" s="230"/>
      <c r="F8" s="227"/>
      <c r="G8" s="203"/>
      <c r="H8" s="24"/>
      <c r="J8" s="24"/>
    </row>
    <row r="9" spans="1:11" x14ac:dyDescent="0.35">
      <c r="B9" s="388">
        <f t="shared" ref="B9:B51" si="0">B8+7</f>
        <v>45444</v>
      </c>
      <c r="C9" s="355" t="s">
        <v>69</v>
      </c>
      <c r="D9" s="191"/>
      <c r="E9" s="192"/>
      <c r="F9" s="222"/>
      <c r="G9" s="204"/>
      <c r="H9" s="24"/>
    </row>
    <row r="10" spans="1:11" x14ac:dyDescent="0.35">
      <c r="B10" s="388">
        <f t="shared" si="0"/>
        <v>45451</v>
      </c>
      <c r="C10" s="355" t="s">
        <v>69</v>
      </c>
      <c r="D10" s="189"/>
      <c r="E10" s="190"/>
      <c r="F10" s="222"/>
      <c r="G10" s="204"/>
      <c r="H10" s="24"/>
    </row>
    <row r="11" spans="1:11" x14ac:dyDescent="0.35">
      <c r="B11" s="388">
        <f t="shared" si="0"/>
        <v>45458</v>
      </c>
      <c r="C11" s="355" t="s">
        <v>69</v>
      </c>
      <c r="D11" s="191"/>
      <c r="E11" s="192" t="str">
        <f t="shared" ref="E11:E43" si="1">IFERROR(IF(D11="","",C11-D11),"Som. Remb. E")</f>
        <v/>
      </c>
      <c r="F11" s="222"/>
      <c r="G11" s="204"/>
      <c r="H11" s="24"/>
    </row>
    <row r="12" spans="1:11" x14ac:dyDescent="0.35">
      <c r="B12" s="388">
        <f t="shared" si="0"/>
        <v>45465</v>
      </c>
      <c r="C12" s="355" t="s">
        <v>69</v>
      </c>
      <c r="D12" s="191"/>
      <c r="E12" s="231" t="str">
        <f t="shared" si="1"/>
        <v/>
      </c>
      <c r="F12" s="222"/>
      <c r="G12" s="204"/>
      <c r="H12" s="24"/>
      <c r="J12" s="24"/>
      <c r="K12" s="24"/>
    </row>
    <row r="13" spans="1:11" x14ac:dyDescent="0.35">
      <c r="B13" s="388">
        <f t="shared" si="0"/>
        <v>45472</v>
      </c>
      <c r="C13" s="355" t="s">
        <v>69</v>
      </c>
      <c r="D13" s="191"/>
      <c r="E13" s="192" t="str">
        <f t="shared" si="1"/>
        <v/>
      </c>
      <c r="F13" s="222"/>
      <c r="G13" s="204"/>
      <c r="H13" s="196"/>
      <c r="J13" s="24"/>
      <c r="K13" s="24"/>
    </row>
    <row r="14" spans="1:11" x14ac:dyDescent="0.35">
      <c r="B14" s="388">
        <f t="shared" ref="B14" si="2">B13+7</f>
        <v>45479</v>
      </c>
      <c r="C14" s="355" t="s">
        <v>69</v>
      </c>
      <c r="D14" s="191"/>
      <c r="E14" s="192" t="str">
        <f>IFERROR(IF(D14="","",D14-C14),"Som. Remb. E")</f>
        <v/>
      </c>
      <c r="F14" s="222"/>
      <c r="G14" s="205"/>
      <c r="H14" s="24"/>
      <c r="J14" s="24"/>
      <c r="K14" s="24"/>
    </row>
    <row r="15" spans="1:11" x14ac:dyDescent="0.35">
      <c r="B15" s="388">
        <f t="shared" si="0"/>
        <v>45486</v>
      </c>
      <c r="C15" s="355" t="s">
        <v>69</v>
      </c>
      <c r="D15" s="191"/>
      <c r="E15" s="192" t="str">
        <f t="shared" si="1"/>
        <v/>
      </c>
      <c r="F15" s="222"/>
      <c r="G15" s="204"/>
      <c r="H15" s="24"/>
      <c r="J15" s="24"/>
      <c r="K15" s="24"/>
    </row>
    <row r="16" spans="1:11" x14ac:dyDescent="0.35">
      <c r="B16" s="388">
        <f t="shared" si="0"/>
        <v>45493</v>
      </c>
      <c r="C16" s="355" t="s">
        <v>69</v>
      </c>
      <c r="D16" s="191"/>
      <c r="E16" s="192" t="str">
        <f t="shared" si="1"/>
        <v/>
      </c>
      <c r="F16" s="222"/>
      <c r="G16" s="204"/>
      <c r="H16" s="24"/>
      <c r="J16" s="24"/>
      <c r="K16" s="24"/>
    </row>
    <row r="17" spans="2:11" x14ac:dyDescent="0.35">
      <c r="B17" s="388">
        <f t="shared" si="0"/>
        <v>45500</v>
      </c>
      <c r="C17" s="355" t="s">
        <v>69</v>
      </c>
      <c r="D17" s="191"/>
      <c r="E17" s="192" t="str">
        <f t="shared" si="1"/>
        <v/>
      </c>
      <c r="F17" s="222"/>
      <c r="G17" s="204"/>
      <c r="H17" s="24"/>
      <c r="J17" s="24"/>
      <c r="K17" s="24"/>
    </row>
    <row r="18" spans="2:11" x14ac:dyDescent="0.35">
      <c r="B18" s="388">
        <f t="shared" si="0"/>
        <v>45507</v>
      </c>
      <c r="C18" s="355" t="s">
        <v>69</v>
      </c>
      <c r="D18" s="191"/>
      <c r="E18" s="192" t="str">
        <f t="shared" si="1"/>
        <v/>
      </c>
      <c r="F18" s="222"/>
      <c r="G18" s="204"/>
      <c r="H18" s="24"/>
      <c r="J18" s="24"/>
      <c r="K18" s="24"/>
    </row>
    <row r="19" spans="2:11" x14ac:dyDescent="0.35">
      <c r="B19" s="388">
        <f t="shared" si="0"/>
        <v>45514</v>
      </c>
      <c r="C19" s="355" t="s">
        <v>69</v>
      </c>
      <c r="D19" s="191"/>
      <c r="E19" s="192" t="str">
        <f t="shared" si="1"/>
        <v/>
      </c>
      <c r="F19" s="222"/>
      <c r="G19" s="204"/>
      <c r="H19" s="24"/>
      <c r="J19" s="24"/>
      <c r="K19" s="24"/>
    </row>
    <row r="20" spans="2:11" x14ac:dyDescent="0.35">
      <c r="B20" s="388">
        <f t="shared" si="0"/>
        <v>45521</v>
      </c>
      <c r="C20" s="355" t="s">
        <v>69</v>
      </c>
      <c r="D20" s="191"/>
      <c r="E20" s="192" t="str">
        <f t="shared" si="1"/>
        <v/>
      </c>
      <c r="F20" s="222"/>
      <c r="G20" s="205"/>
      <c r="H20" s="24"/>
      <c r="J20" s="24"/>
      <c r="K20" s="24"/>
    </row>
    <row r="21" spans="2:11" x14ac:dyDescent="0.35">
      <c r="B21" s="388">
        <f t="shared" si="0"/>
        <v>45528</v>
      </c>
      <c r="C21" s="355" t="s">
        <v>69</v>
      </c>
      <c r="D21" s="191"/>
      <c r="E21" s="192" t="str">
        <f t="shared" si="1"/>
        <v/>
      </c>
      <c r="F21" s="222"/>
      <c r="G21" s="204"/>
      <c r="H21" s="24"/>
      <c r="J21" s="24"/>
      <c r="K21" s="24"/>
    </row>
    <row r="22" spans="2:11" x14ac:dyDescent="0.35">
      <c r="B22" s="388">
        <f t="shared" si="0"/>
        <v>45535</v>
      </c>
      <c r="C22" s="355" t="s">
        <v>69</v>
      </c>
      <c r="D22" s="191"/>
      <c r="E22" s="192" t="str">
        <f t="shared" si="1"/>
        <v/>
      </c>
      <c r="F22" s="222"/>
      <c r="G22" s="204"/>
      <c r="H22" s="24"/>
      <c r="J22" s="24"/>
      <c r="K22" s="24"/>
    </row>
    <row r="23" spans="2:11" x14ac:dyDescent="0.35">
      <c r="B23" s="388">
        <f t="shared" si="0"/>
        <v>45542</v>
      </c>
      <c r="C23" s="355" t="s">
        <v>69</v>
      </c>
      <c r="D23" s="191"/>
      <c r="E23" s="192" t="str">
        <f t="shared" si="1"/>
        <v/>
      </c>
      <c r="F23" s="222"/>
      <c r="G23" s="204"/>
      <c r="H23" s="24"/>
      <c r="J23" s="24"/>
      <c r="K23" s="24"/>
    </row>
    <row r="24" spans="2:11" x14ac:dyDescent="0.35">
      <c r="B24" s="388">
        <f t="shared" si="0"/>
        <v>45549</v>
      </c>
      <c r="C24" s="355" t="s">
        <v>69</v>
      </c>
      <c r="D24" s="191"/>
      <c r="E24" s="192" t="str">
        <f t="shared" si="1"/>
        <v/>
      </c>
      <c r="F24" s="222"/>
      <c r="G24" s="204"/>
      <c r="H24" s="24"/>
      <c r="J24" s="24"/>
      <c r="K24" s="24"/>
    </row>
    <row r="25" spans="2:11" x14ac:dyDescent="0.35">
      <c r="B25" s="388">
        <f t="shared" si="0"/>
        <v>45556</v>
      </c>
      <c r="C25" s="355" t="s">
        <v>69</v>
      </c>
      <c r="D25" s="191"/>
      <c r="E25" s="192" t="str">
        <f t="shared" si="1"/>
        <v/>
      </c>
      <c r="F25" s="222"/>
      <c r="G25" s="204"/>
      <c r="H25" s="24"/>
      <c r="J25" s="24"/>
      <c r="K25" s="24"/>
    </row>
    <row r="26" spans="2:11" x14ac:dyDescent="0.35">
      <c r="B26" s="388">
        <f t="shared" si="0"/>
        <v>45563</v>
      </c>
      <c r="C26" s="355" t="s">
        <v>69</v>
      </c>
      <c r="D26" s="191"/>
      <c r="E26" s="192" t="str">
        <f t="shared" si="1"/>
        <v/>
      </c>
      <c r="F26" s="222"/>
      <c r="G26" s="204"/>
      <c r="H26" s="24"/>
    </row>
    <row r="27" spans="2:11" x14ac:dyDescent="0.35">
      <c r="B27" s="388">
        <f t="shared" si="0"/>
        <v>45570</v>
      </c>
      <c r="C27" s="355" t="s">
        <v>69</v>
      </c>
      <c r="D27" s="191"/>
      <c r="E27" s="192" t="str">
        <f t="shared" si="1"/>
        <v/>
      </c>
      <c r="F27" s="222"/>
      <c r="G27" s="204"/>
      <c r="H27" s="24"/>
    </row>
    <row r="28" spans="2:11" x14ac:dyDescent="0.35">
      <c r="B28" s="388">
        <f t="shared" si="0"/>
        <v>45577</v>
      </c>
      <c r="C28" s="355" t="s">
        <v>69</v>
      </c>
      <c r="D28" s="191"/>
      <c r="E28" s="192" t="str">
        <f t="shared" si="1"/>
        <v/>
      </c>
      <c r="F28" s="222"/>
      <c r="G28" s="204"/>
      <c r="H28" s="24"/>
    </row>
    <row r="29" spans="2:11" x14ac:dyDescent="0.35">
      <c r="B29" s="388">
        <f t="shared" si="0"/>
        <v>45584</v>
      </c>
      <c r="C29" s="355" t="s">
        <v>69</v>
      </c>
      <c r="D29" s="191"/>
      <c r="E29" s="192" t="str">
        <f t="shared" si="1"/>
        <v/>
      </c>
      <c r="F29" s="222"/>
      <c r="G29" s="204"/>
      <c r="H29" s="24"/>
    </row>
    <row r="30" spans="2:11" x14ac:dyDescent="0.35">
      <c r="B30" s="388">
        <f t="shared" si="0"/>
        <v>45591</v>
      </c>
      <c r="C30" s="355" t="s">
        <v>69</v>
      </c>
      <c r="D30" s="191"/>
      <c r="E30" s="192" t="str">
        <f t="shared" si="1"/>
        <v/>
      </c>
      <c r="F30" s="222"/>
      <c r="G30" s="204"/>
    </row>
    <row r="31" spans="2:11" x14ac:dyDescent="0.35">
      <c r="B31" s="388">
        <f t="shared" si="0"/>
        <v>45598</v>
      </c>
      <c r="C31" s="355" t="s">
        <v>69</v>
      </c>
      <c r="D31" s="191"/>
      <c r="E31" s="192" t="str">
        <f t="shared" si="1"/>
        <v/>
      </c>
      <c r="F31" s="222"/>
      <c r="G31" s="204"/>
    </row>
    <row r="32" spans="2:11" x14ac:dyDescent="0.35">
      <c r="B32" s="388">
        <f t="shared" si="0"/>
        <v>45605</v>
      </c>
      <c r="C32" s="355" t="s">
        <v>69</v>
      </c>
      <c r="D32" s="191"/>
      <c r="E32" s="192" t="str">
        <f t="shared" si="1"/>
        <v/>
      </c>
      <c r="F32" s="222"/>
      <c r="G32" s="204"/>
    </row>
    <row r="33" spans="2:11" x14ac:dyDescent="0.35">
      <c r="B33" s="388">
        <f t="shared" si="0"/>
        <v>45612</v>
      </c>
      <c r="C33" s="355" t="s">
        <v>69</v>
      </c>
      <c r="D33" s="191"/>
      <c r="E33" s="192" t="str">
        <f t="shared" si="1"/>
        <v/>
      </c>
      <c r="F33" s="222"/>
      <c r="G33" s="204"/>
      <c r="J33" s="24"/>
    </row>
    <row r="34" spans="2:11" x14ac:dyDescent="0.35">
      <c r="B34" s="388">
        <f t="shared" si="0"/>
        <v>45619</v>
      </c>
      <c r="C34" s="355" t="s">
        <v>69</v>
      </c>
      <c r="D34" s="191"/>
      <c r="E34" s="192" t="str">
        <f t="shared" si="1"/>
        <v/>
      </c>
      <c r="F34" s="222"/>
      <c r="G34" s="204"/>
    </row>
    <row r="35" spans="2:11" x14ac:dyDescent="0.35">
      <c r="B35" s="388">
        <f t="shared" si="0"/>
        <v>45626</v>
      </c>
      <c r="C35" s="355" t="s">
        <v>69</v>
      </c>
      <c r="D35" s="191"/>
      <c r="E35" s="192" t="str">
        <f t="shared" si="1"/>
        <v/>
      </c>
      <c r="F35" s="222"/>
      <c r="G35" s="204"/>
      <c r="J35" s="24"/>
      <c r="K35" s="24"/>
    </row>
    <row r="36" spans="2:11" x14ac:dyDescent="0.35">
      <c r="B36" s="388">
        <f t="shared" si="0"/>
        <v>45633</v>
      </c>
      <c r="C36" s="355" t="s">
        <v>69</v>
      </c>
      <c r="D36" s="191"/>
      <c r="E36" s="192" t="str">
        <f t="shared" si="1"/>
        <v/>
      </c>
      <c r="F36" s="222"/>
      <c r="G36" s="204"/>
    </row>
    <row r="37" spans="2:11" x14ac:dyDescent="0.35">
      <c r="B37" s="388">
        <f t="shared" si="0"/>
        <v>45640</v>
      </c>
      <c r="C37" s="355" t="s">
        <v>69</v>
      </c>
      <c r="D37" s="191"/>
      <c r="E37" s="192" t="str">
        <f t="shared" si="1"/>
        <v/>
      </c>
      <c r="F37" s="223"/>
      <c r="G37" s="204"/>
      <c r="J37" s="24"/>
    </row>
    <row r="38" spans="2:11" x14ac:dyDescent="0.35">
      <c r="B38" s="388">
        <f t="shared" si="0"/>
        <v>45647</v>
      </c>
      <c r="C38" s="355" t="s">
        <v>69</v>
      </c>
      <c r="D38" s="191"/>
      <c r="E38" s="192" t="str">
        <f t="shared" si="1"/>
        <v/>
      </c>
      <c r="F38" s="222"/>
      <c r="G38" s="204"/>
    </row>
    <row r="39" spans="2:11" x14ac:dyDescent="0.35">
      <c r="B39" s="388">
        <f t="shared" si="0"/>
        <v>45654</v>
      </c>
      <c r="C39" s="355" t="s">
        <v>69</v>
      </c>
      <c r="D39" s="191"/>
      <c r="E39" s="192" t="str">
        <f t="shared" si="1"/>
        <v/>
      </c>
      <c r="F39" s="222"/>
      <c r="G39" s="204"/>
    </row>
    <row r="40" spans="2:11" x14ac:dyDescent="0.35">
      <c r="B40" s="388">
        <f t="shared" si="0"/>
        <v>45661</v>
      </c>
      <c r="C40" s="355" t="s">
        <v>69</v>
      </c>
      <c r="D40" s="191"/>
      <c r="E40" s="192" t="str">
        <f t="shared" si="1"/>
        <v/>
      </c>
      <c r="F40" s="222"/>
      <c r="G40" s="204"/>
      <c r="H40" s="24"/>
      <c r="J40" s="24"/>
    </row>
    <row r="41" spans="2:11" x14ac:dyDescent="0.35">
      <c r="B41" s="388">
        <f t="shared" si="0"/>
        <v>45668</v>
      </c>
      <c r="C41" s="355" t="s">
        <v>69</v>
      </c>
      <c r="D41" s="191"/>
      <c r="E41" s="192" t="str">
        <f t="shared" si="1"/>
        <v/>
      </c>
      <c r="F41" s="222"/>
      <c r="G41" s="204"/>
    </row>
    <row r="42" spans="2:11" x14ac:dyDescent="0.35">
      <c r="B42" s="388">
        <f t="shared" si="0"/>
        <v>45675</v>
      </c>
      <c r="C42" s="355" t="s">
        <v>69</v>
      </c>
      <c r="D42" s="191"/>
      <c r="E42" s="192" t="str">
        <f t="shared" si="1"/>
        <v/>
      </c>
      <c r="F42" s="222"/>
      <c r="G42" s="204"/>
      <c r="H42" s="24"/>
    </row>
    <row r="43" spans="2:11" x14ac:dyDescent="0.35">
      <c r="B43" s="388">
        <f t="shared" si="0"/>
        <v>45682</v>
      </c>
      <c r="C43" s="355" t="s">
        <v>69</v>
      </c>
      <c r="D43" s="191"/>
      <c r="E43" s="192" t="str">
        <f t="shared" si="1"/>
        <v/>
      </c>
      <c r="F43" s="222"/>
      <c r="G43" s="204"/>
      <c r="H43" s="24"/>
    </row>
    <row r="44" spans="2:11" x14ac:dyDescent="0.35">
      <c r="B44" s="388">
        <f t="shared" si="0"/>
        <v>45689</v>
      </c>
      <c r="C44" s="355" t="s">
        <v>69</v>
      </c>
      <c r="D44" s="191"/>
      <c r="E44" s="192" t="str">
        <f>IFERROR(IF(D44="","",C44-D44),"Som. Remb. E")</f>
        <v/>
      </c>
      <c r="F44" s="222"/>
      <c r="G44" s="204"/>
      <c r="H44" s="24"/>
    </row>
    <row r="45" spans="2:11" x14ac:dyDescent="0.35">
      <c r="B45" s="388">
        <f t="shared" si="0"/>
        <v>45696</v>
      </c>
      <c r="C45" s="355" t="s">
        <v>69</v>
      </c>
      <c r="D45" s="229"/>
      <c r="E45" s="192" t="str">
        <f>IFERROR(IF(D45="","",C45-D45),"Som. Remb. E")</f>
        <v/>
      </c>
      <c r="F45" s="222"/>
      <c r="G45" s="204"/>
      <c r="H45" s="24"/>
    </row>
    <row r="46" spans="2:11" x14ac:dyDescent="0.35">
      <c r="B46" s="388">
        <f t="shared" si="0"/>
        <v>45703</v>
      </c>
      <c r="C46" s="355" t="s">
        <v>69</v>
      </c>
      <c r="D46" s="191"/>
      <c r="E46" s="192" t="str">
        <f t="shared" ref="E46:E64" si="3">IFERROR(IF(D46="","",C46-D46),"Som. Remb. E")</f>
        <v/>
      </c>
      <c r="F46" s="222"/>
      <c r="G46" s="204"/>
      <c r="H46" s="24"/>
      <c r="J46" s="24"/>
      <c r="K46" s="24"/>
    </row>
    <row r="47" spans="2:11" x14ac:dyDescent="0.35">
      <c r="B47" s="388">
        <f t="shared" si="0"/>
        <v>45710</v>
      </c>
      <c r="C47" s="355" t="s">
        <v>69</v>
      </c>
      <c r="D47" s="191"/>
      <c r="E47" s="192" t="str">
        <f t="shared" si="3"/>
        <v/>
      </c>
      <c r="F47" s="222"/>
      <c r="G47" s="204"/>
      <c r="H47" s="24"/>
      <c r="I47" s="22"/>
      <c r="J47" s="24"/>
      <c r="K47" s="24"/>
    </row>
    <row r="48" spans="2:11" x14ac:dyDescent="0.35">
      <c r="B48" s="388">
        <f t="shared" si="0"/>
        <v>45717</v>
      </c>
      <c r="C48" s="355" t="s">
        <v>69</v>
      </c>
      <c r="D48" s="191"/>
      <c r="E48" s="192" t="str">
        <f t="shared" si="3"/>
        <v/>
      </c>
      <c r="F48" s="222"/>
      <c r="G48" s="204"/>
      <c r="H48" s="24"/>
      <c r="J48" s="24"/>
      <c r="K48" s="24"/>
    </row>
    <row r="49" spans="2:12" x14ac:dyDescent="0.35">
      <c r="B49" s="388">
        <f t="shared" si="0"/>
        <v>45724</v>
      </c>
      <c r="C49" s="355" t="s">
        <v>69</v>
      </c>
      <c r="D49" s="191"/>
      <c r="E49" s="192" t="str">
        <f t="shared" si="3"/>
        <v/>
      </c>
      <c r="F49" s="222"/>
      <c r="G49" s="204"/>
      <c r="H49" s="24"/>
      <c r="J49" s="24"/>
      <c r="K49" s="24"/>
    </row>
    <row r="50" spans="2:12" x14ac:dyDescent="0.35">
      <c r="B50" s="388">
        <f t="shared" si="0"/>
        <v>45731</v>
      </c>
      <c r="C50" s="355" t="s">
        <v>69</v>
      </c>
      <c r="D50" s="191"/>
      <c r="E50" s="192" t="str">
        <f t="shared" si="3"/>
        <v/>
      </c>
      <c r="F50" s="222"/>
      <c r="G50" s="204"/>
      <c r="H50" s="24"/>
      <c r="J50" s="24"/>
      <c r="K50" s="24"/>
    </row>
    <row r="51" spans="2:12" x14ac:dyDescent="0.35">
      <c r="B51" s="388">
        <f t="shared" si="0"/>
        <v>45738</v>
      </c>
      <c r="C51" s="355" t="s">
        <v>69</v>
      </c>
      <c r="D51" s="191"/>
      <c r="E51" s="192" t="str">
        <f t="shared" si="3"/>
        <v/>
      </c>
      <c r="F51" s="222"/>
      <c r="G51" s="204"/>
      <c r="H51" s="24"/>
      <c r="J51" s="24"/>
      <c r="K51" s="24"/>
    </row>
    <row r="52" spans="2:12" x14ac:dyDescent="0.35">
      <c r="B52" s="388">
        <f t="shared" ref="B52:B64" si="4">B51+7</f>
        <v>45745</v>
      </c>
      <c r="C52" s="355"/>
      <c r="D52" s="191"/>
      <c r="E52" s="192" t="str">
        <f t="shared" ref="E52:E57" si="5">IFERROR(IF(D52="","",C52-D52),"Som. Remb. E")</f>
        <v/>
      </c>
      <c r="F52" s="222"/>
      <c r="G52" s="204"/>
      <c r="H52" s="24"/>
      <c r="J52" s="24"/>
      <c r="K52" s="24"/>
    </row>
    <row r="53" spans="2:12" x14ac:dyDescent="0.35">
      <c r="B53" s="388">
        <f t="shared" si="4"/>
        <v>45752</v>
      </c>
      <c r="C53" s="355"/>
      <c r="D53" s="191"/>
      <c r="E53" s="192" t="str">
        <f t="shared" si="5"/>
        <v/>
      </c>
      <c r="F53" s="222"/>
      <c r="G53" s="204"/>
      <c r="H53" s="24"/>
      <c r="J53" s="24"/>
      <c r="K53" s="24"/>
    </row>
    <row r="54" spans="2:12" x14ac:dyDescent="0.35">
      <c r="B54" s="388">
        <f t="shared" si="4"/>
        <v>45759</v>
      </c>
      <c r="C54" s="355"/>
      <c r="D54" s="191"/>
      <c r="E54" s="192" t="str">
        <f t="shared" si="5"/>
        <v/>
      </c>
      <c r="F54" s="222"/>
      <c r="G54" s="204"/>
      <c r="H54" s="24"/>
      <c r="J54" s="24"/>
      <c r="K54" s="24"/>
    </row>
    <row r="55" spans="2:12" x14ac:dyDescent="0.35">
      <c r="B55" s="388">
        <f t="shared" si="4"/>
        <v>45766</v>
      </c>
      <c r="C55" s="355"/>
      <c r="D55" s="191"/>
      <c r="E55" s="192" t="str">
        <f t="shared" si="5"/>
        <v/>
      </c>
      <c r="F55" s="222"/>
      <c r="G55" s="204"/>
      <c r="H55" s="24"/>
      <c r="J55" s="24"/>
      <c r="K55" s="24"/>
    </row>
    <row r="56" spans="2:12" x14ac:dyDescent="0.35">
      <c r="B56" s="388">
        <f t="shared" si="4"/>
        <v>45773</v>
      </c>
      <c r="C56" s="355"/>
      <c r="D56" s="191"/>
      <c r="E56" s="192" t="str">
        <f t="shared" si="5"/>
        <v/>
      </c>
      <c r="F56" s="222"/>
      <c r="G56" s="204"/>
      <c r="H56" s="24"/>
      <c r="J56" s="24"/>
      <c r="K56" s="24"/>
    </row>
    <row r="57" spans="2:12" x14ac:dyDescent="0.35">
      <c r="B57" s="388">
        <f t="shared" si="4"/>
        <v>45780</v>
      </c>
      <c r="C57" s="355"/>
      <c r="D57" s="191"/>
      <c r="E57" s="192" t="str">
        <f t="shared" si="5"/>
        <v/>
      </c>
      <c r="F57" s="222"/>
      <c r="G57" s="204"/>
      <c r="H57" s="24"/>
      <c r="J57" s="24"/>
      <c r="K57" s="24"/>
    </row>
    <row r="58" spans="2:12" x14ac:dyDescent="0.35">
      <c r="B58" s="388">
        <f t="shared" si="4"/>
        <v>45787</v>
      </c>
      <c r="C58" s="355" t="s">
        <v>69</v>
      </c>
      <c r="D58" s="191"/>
      <c r="E58" s="192" t="str">
        <f t="shared" ref="E58:E61" si="6">IFERROR(IF(D58="","",C58-D58),"Som. Remb. E")</f>
        <v/>
      </c>
      <c r="F58" s="222"/>
      <c r="G58" s="204"/>
      <c r="H58" s="24"/>
      <c r="J58" s="24"/>
      <c r="K58" s="24"/>
    </row>
    <row r="59" spans="2:12" x14ac:dyDescent="0.35">
      <c r="B59" s="388">
        <f t="shared" si="4"/>
        <v>45794</v>
      </c>
      <c r="C59" s="355" t="s">
        <v>69</v>
      </c>
      <c r="D59" s="191"/>
      <c r="E59" s="192" t="str">
        <f t="shared" si="6"/>
        <v/>
      </c>
      <c r="F59" s="222"/>
      <c r="G59" s="204"/>
      <c r="J59" s="24"/>
      <c r="K59" s="24"/>
      <c r="L59" s="24"/>
    </row>
    <row r="60" spans="2:12" x14ac:dyDescent="0.35">
      <c r="B60" s="388">
        <f t="shared" si="4"/>
        <v>45801</v>
      </c>
      <c r="C60" s="355" t="s">
        <v>69</v>
      </c>
      <c r="D60" s="191"/>
      <c r="E60" s="192" t="str">
        <f t="shared" si="6"/>
        <v/>
      </c>
      <c r="F60" s="222"/>
      <c r="G60" s="204"/>
    </row>
    <row r="61" spans="2:12" x14ac:dyDescent="0.35">
      <c r="B61" s="388">
        <f t="shared" si="4"/>
        <v>45808</v>
      </c>
      <c r="C61" s="355" t="s">
        <v>69</v>
      </c>
      <c r="D61" s="191"/>
      <c r="E61" s="192" t="str">
        <f t="shared" si="6"/>
        <v/>
      </c>
      <c r="F61" s="222"/>
      <c r="G61" s="204"/>
      <c r="I61" s="22"/>
    </row>
    <row r="62" spans="2:12" x14ac:dyDescent="0.35">
      <c r="B62" s="388">
        <f t="shared" si="4"/>
        <v>45815</v>
      </c>
      <c r="C62" s="355" t="s">
        <v>69</v>
      </c>
      <c r="D62" s="191"/>
      <c r="E62" s="192" t="str">
        <f t="shared" si="3"/>
        <v/>
      </c>
      <c r="F62" s="222"/>
      <c r="G62" s="204"/>
      <c r="I62" s="22"/>
    </row>
    <row r="63" spans="2:12" x14ac:dyDescent="0.35">
      <c r="B63" s="388">
        <f t="shared" si="4"/>
        <v>45822</v>
      </c>
      <c r="C63" s="355" t="s">
        <v>69</v>
      </c>
      <c r="D63" s="191"/>
      <c r="E63" s="192" t="str">
        <f t="shared" ref="E63" si="7">IFERROR(IF(D63="","",C63-D63),"Som. Remb. E")</f>
        <v/>
      </c>
      <c r="F63" s="222"/>
      <c r="G63" s="204"/>
      <c r="I63" s="22"/>
    </row>
    <row r="64" spans="2:12" ht="18.600000000000001" thickBot="1" x14ac:dyDescent="0.4">
      <c r="B64" s="389">
        <f t="shared" si="4"/>
        <v>45829</v>
      </c>
      <c r="C64" s="356" t="s">
        <v>69</v>
      </c>
      <c r="D64" s="193"/>
      <c r="E64" s="194" t="str">
        <f t="shared" si="3"/>
        <v/>
      </c>
      <c r="F64" s="224"/>
      <c r="G64" s="206"/>
      <c r="I64" s="22"/>
    </row>
    <row r="65" spans="2:9" ht="18.600000000000001" thickTop="1" x14ac:dyDescent="0.35">
      <c r="B65" s="79"/>
      <c r="I65" s="22"/>
    </row>
    <row r="66" spans="2:9" x14ac:dyDescent="0.35">
      <c r="B66" s="79"/>
      <c r="D66" s="24"/>
      <c r="E66" s="24"/>
      <c r="I66" s="22"/>
    </row>
    <row r="67" spans="2:9" x14ac:dyDescent="0.35">
      <c r="I67" s="22"/>
    </row>
    <row r="68" spans="2:9" x14ac:dyDescent="0.35">
      <c r="I68" s="22"/>
    </row>
    <row r="69" spans="2:9" x14ac:dyDescent="0.35">
      <c r="I69" s="22"/>
    </row>
    <row r="70" spans="2:9" x14ac:dyDescent="0.35">
      <c r="I70" s="22"/>
    </row>
    <row r="71" spans="2:9" x14ac:dyDescent="0.35">
      <c r="I71" s="22"/>
    </row>
    <row r="72" spans="2:9" x14ac:dyDescent="0.35">
      <c r="I72" s="22"/>
    </row>
    <row r="73" spans="2:9" x14ac:dyDescent="0.35">
      <c r="I73" s="22"/>
    </row>
    <row r="74" spans="2:9" x14ac:dyDescent="0.35">
      <c r="I74" s="22"/>
    </row>
    <row r="75" spans="2:9" x14ac:dyDescent="0.35">
      <c r="I75" s="22"/>
    </row>
    <row r="76" spans="2:9" x14ac:dyDescent="0.35">
      <c r="I76" s="22"/>
    </row>
    <row r="77" spans="2:9" x14ac:dyDescent="0.35">
      <c r="I77" s="22"/>
    </row>
    <row r="78" spans="2:9" x14ac:dyDescent="0.35">
      <c r="I78" s="22"/>
    </row>
    <row r="79" spans="2:9" x14ac:dyDescent="0.35">
      <c r="I79" s="22"/>
    </row>
    <row r="80" spans="2:9" x14ac:dyDescent="0.35">
      <c r="I80" s="22"/>
    </row>
    <row r="81" spans="9:9" x14ac:dyDescent="0.35">
      <c r="I81" s="22"/>
    </row>
    <row r="82" spans="9:9" x14ac:dyDescent="0.35">
      <c r="I82" s="22"/>
    </row>
    <row r="83" spans="9:9" x14ac:dyDescent="0.35">
      <c r="I83" s="22"/>
    </row>
    <row r="84" spans="9:9" x14ac:dyDescent="0.35">
      <c r="I84" s="22"/>
    </row>
    <row r="85" spans="9:9" x14ac:dyDescent="0.35">
      <c r="I85" s="22"/>
    </row>
    <row r="86" spans="9:9" x14ac:dyDescent="0.35">
      <c r="I86" s="22"/>
    </row>
    <row r="87" spans="9:9" x14ac:dyDescent="0.35">
      <c r="I87" s="22"/>
    </row>
    <row r="88" spans="9:9" x14ac:dyDescent="0.35">
      <c r="I88" s="22"/>
    </row>
    <row r="89" spans="9:9" x14ac:dyDescent="0.35">
      <c r="I89" s="22"/>
    </row>
    <row r="90" spans="9:9" x14ac:dyDescent="0.35">
      <c r="I90" s="22"/>
    </row>
    <row r="91" spans="9:9" x14ac:dyDescent="0.35">
      <c r="I91" s="22"/>
    </row>
    <row r="92" spans="9:9" x14ac:dyDescent="0.35">
      <c r="I92" s="22"/>
    </row>
    <row r="93" spans="9:9" x14ac:dyDescent="0.35">
      <c r="I93" s="22"/>
    </row>
    <row r="94" spans="9:9" x14ac:dyDescent="0.35">
      <c r="I94" s="22"/>
    </row>
    <row r="95" spans="9:9" x14ac:dyDescent="0.35">
      <c r="I95" s="22"/>
    </row>
    <row r="96" spans="9:9" x14ac:dyDescent="0.35">
      <c r="I96" s="22"/>
    </row>
    <row r="97" spans="9:9" x14ac:dyDescent="0.35">
      <c r="I97" s="22"/>
    </row>
    <row r="98" spans="9:9" x14ac:dyDescent="0.35">
      <c r="I98" s="22"/>
    </row>
    <row r="99" spans="9:9" x14ac:dyDescent="0.35">
      <c r="I99" s="22"/>
    </row>
    <row r="100" spans="9:9" x14ac:dyDescent="0.35">
      <c r="I100" s="22"/>
    </row>
    <row r="101" spans="9:9" x14ac:dyDescent="0.35">
      <c r="I101" s="22"/>
    </row>
    <row r="102" spans="9:9" x14ac:dyDescent="0.35">
      <c r="I102" s="22"/>
    </row>
    <row r="103" spans="9:9" x14ac:dyDescent="0.35">
      <c r="I103" s="22"/>
    </row>
    <row r="104" spans="9:9" x14ac:dyDescent="0.35">
      <c r="I104" s="22"/>
    </row>
    <row r="105" spans="9:9" x14ac:dyDescent="0.35">
      <c r="I105" s="22"/>
    </row>
    <row r="106" spans="9:9" x14ac:dyDescent="0.35">
      <c r="I106" s="22"/>
    </row>
    <row r="107" spans="9:9" x14ac:dyDescent="0.35">
      <c r="I107" s="22"/>
    </row>
    <row r="108" spans="9:9" x14ac:dyDescent="0.35">
      <c r="I108" s="22"/>
    </row>
    <row r="109" spans="9:9" x14ac:dyDescent="0.35">
      <c r="I109" s="22"/>
    </row>
    <row r="110" spans="9:9" x14ac:dyDescent="0.35">
      <c r="I110" s="22"/>
    </row>
    <row r="111" spans="9:9" x14ac:dyDescent="0.35">
      <c r="I111" s="22"/>
    </row>
    <row r="112" spans="9:9" x14ac:dyDescent="0.35">
      <c r="I112" s="22"/>
    </row>
    <row r="113" spans="9:9" x14ac:dyDescent="0.35">
      <c r="I113" s="22"/>
    </row>
    <row r="114" spans="9:9" x14ac:dyDescent="0.35">
      <c r="I114" s="22"/>
    </row>
    <row r="115" spans="9:9" x14ac:dyDescent="0.35">
      <c r="I115" s="22"/>
    </row>
    <row r="116" spans="9:9" x14ac:dyDescent="0.35">
      <c r="I116" s="22"/>
    </row>
    <row r="117" spans="9:9" x14ac:dyDescent="0.35">
      <c r="I117" s="22"/>
    </row>
    <row r="118" spans="9:9" x14ac:dyDescent="0.35">
      <c r="I118" s="22"/>
    </row>
    <row r="119" spans="9:9" x14ac:dyDescent="0.35">
      <c r="I119" s="22"/>
    </row>
    <row r="120" spans="9:9" x14ac:dyDescent="0.35">
      <c r="I120" s="22"/>
    </row>
    <row r="121" spans="9:9" x14ac:dyDescent="0.35">
      <c r="I121" s="22"/>
    </row>
    <row r="122" spans="9:9" x14ac:dyDescent="0.35">
      <c r="I122" s="22"/>
    </row>
    <row r="123" spans="9:9" x14ac:dyDescent="0.35">
      <c r="I123" s="22"/>
    </row>
    <row r="124" spans="9:9" x14ac:dyDescent="0.35">
      <c r="I124" s="22"/>
    </row>
    <row r="125" spans="9:9" x14ac:dyDescent="0.35">
      <c r="I125" s="22"/>
    </row>
    <row r="126" spans="9:9" x14ac:dyDescent="0.35">
      <c r="I126" s="22"/>
    </row>
    <row r="127" spans="9:9" x14ac:dyDescent="0.35">
      <c r="I127" s="22"/>
    </row>
    <row r="128" spans="9:9" x14ac:dyDescent="0.35">
      <c r="I128" s="22"/>
    </row>
    <row r="129" spans="9:9" x14ac:dyDescent="0.35">
      <c r="I129" s="22"/>
    </row>
    <row r="130" spans="9:9" x14ac:dyDescent="0.35">
      <c r="I130" s="22"/>
    </row>
    <row r="131" spans="9:9" x14ac:dyDescent="0.35">
      <c r="I131" s="22"/>
    </row>
    <row r="132" spans="9:9" x14ac:dyDescent="0.35">
      <c r="I132" s="22"/>
    </row>
    <row r="133" spans="9:9" x14ac:dyDescent="0.35">
      <c r="I133" s="22"/>
    </row>
    <row r="134" spans="9:9" x14ac:dyDescent="0.35">
      <c r="I134" s="22"/>
    </row>
    <row r="135" spans="9:9" x14ac:dyDescent="0.35">
      <c r="I135" s="22"/>
    </row>
    <row r="136" spans="9:9" x14ac:dyDescent="0.35">
      <c r="I136" s="22"/>
    </row>
    <row r="137" spans="9:9" x14ac:dyDescent="0.35">
      <c r="I137" s="22"/>
    </row>
    <row r="138" spans="9:9" x14ac:dyDescent="0.35">
      <c r="I138" s="22"/>
    </row>
    <row r="139" spans="9:9" x14ac:dyDescent="0.35">
      <c r="I139" s="22"/>
    </row>
    <row r="140" spans="9:9" x14ac:dyDescent="0.35">
      <c r="I140" s="22"/>
    </row>
    <row r="141" spans="9:9" x14ac:dyDescent="0.35">
      <c r="I141" s="22"/>
    </row>
    <row r="142" spans="9:9" x14ac:dyDescent="0.35">
      <c r="I142" s="22"/>
    </row>
  </sheetData>
  <pageMargins left="0.7" right="0.7" top="0.75" bottom="0.75" header="0.3" footer="0.3"/>
  <pageSetup orientation="portrait" r:id="rId1"/>
  <ignoredErrors>
    <ignoredError sqref="E14 C8:G8" calculatedColumn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euil15">
    <tabColor theme="9" tint="-0.499984740745262"/>
  </sheetPr>
  <dimension ref="A1:K39"/>
  <sheetViews>
    <sheetView topLeftCell="A5" workbookViewId="0">
      <selection activeCell="L27" sqref="L27"/>
    </sheetView>
  </sheetViews>
  <sheetFormatPr baseColWidth="10" defaultColWidth="11" defaultRowHeight="13.8" x14ac:dyDescent="0.25"/>
  <cols>
    <col min="2" max="2" width="4.8984375" customWidth="1"/>
    <col min="3" max="3" width="20" customWidth="1"/>
    <col min="7" max="7" width="12.09765625" customWidth="1"/>
    <col min="12" max="12" width="16" customWidth="1"/>
  </cols>
  <sheetData>
    <row r="1" spans="1:11" ht="19.8" x14ac:dyDescent="0.25">
      <c r="A1" s="83" t="s">
        <v>4</v>
      </c>
      <c r="C1" s="3" t="s">
        <v>2798</v>
      </c>
    </row>
    <row r="2" spans="1:11" ht="18" x14ac:dyDescent="0.25">
      <c r="C2" s="1"/>
    </row>
    <row r="3" spans="1:11" ht="20.399999999999999" customHeight="1" x14ac:dyDescent="0.25"/>
    <row r="4" spans="1:11" ht="16.2" thickBot="1" x14ac:dyDescent="0.3">
      <c r="C4" s="2" t="s">
        <v>70</v>
      </c>
    </row>
    <row r="5" spans="1:11" ht="15.6" customHeight="1" thickTop="1" thickBot="1" x14ac:dyDescent="0.3">
      <c r="E5" s="167" t="s">
        <v>71</v>
      </c>
      <c r="F5" s="169">
        <v>18</v>
      </c>
      <c r="G5" s="166"/>
      <c r="I5" s="386"/>
    </row>
    <row r="6" spans="1:11" ht="15.6" customHeight="1" thickTop="1" thickBot="1" x14ac:dyDescent="0.3">
      <c r="E6" s="167" t="s">
        <v>72</v>
      </c>
      <c r="F6" s="169">
        <v>27</v>
      </c>
      <c r="G6" s="166"/>
      <c r="I6" s="386"/>
    </row>
    <row r="7" spans="1:11" ht="15.6" customHeight="1" thickTop="1" thickBot="1" x14ac:dyDescent="0.3">
      <c r="E7" s="167" t="s">
        <v>73</v>
      </c>
      <c r="F7" s="169">
        <v>34</v>
      </c>
      <c r="G7" s="166"/>
      <c r="I7" s="386"/>
    </row>
    <row r="8" spans="1:11" ht="16.8" thickTop="1" thickBot="1" x14ac:dyDescent="0.3">
      <c r="E8" s="167"/>
      <c r="F8" s="170"/>
      <c r="G8" s="166"/>
      <c r="I8" s="386"/>
    </row>
    <row r="9" spans="1:11" ht="15.6" customHeight="1" thickTop="1" thickBot="1" x14ac:dyDescent="0.3">
      <c r="E9" s="167" t="s">
        <v>74</v>
      </c>
      <c r="F9" s="169">
        <v>216.5</v>
      </c>
      <c r="G9" s="168"/>
      <c r="I9" s="386"/>
    </row>
    <row r="10" spans="1:11" ht="15.6" customHeight="1" thickTop="1" thickBot="1" x14ac:dyDescent="0.3">
      <c r="E10" s="167" t="s">
        <v>75</v>
      </c>
      <c r="F10" s="169">
        <v>35</v>
      </c>
      <c r="G10" s="166"/>
      <c r="K10" s="386"/>
    </row>
    <row r="11" spans="1:11" ht="16.2" thickTop="1" x14ac:dyDescent="0.25">
      <c r="C11" s="445"/>
      <c r="D11" s="445"/>
      <c r="E11" s="445"/>
      <c r="F11" s="445"/>
      <c r="G11" s="445"/>
      <c r="K11" s="386"/>
    </row>
    <row r="12" spans="1:11" ht="15.6" x14ac:dyDescent="0.25">
      <c r="C12" s="445"/>
      <c r="D12" s="445"/>
      <c r="E12" s="445"/>
      <c r="F12" s="445"/>
      <c r="G12" s="445"/>
      <c r="K12" s="386"/>
    </row>
    <row r="13" spans="1:11" ht="15.6" customHeight="1" x14ac:dyDescent="0.25">
      <c r="C13" s="445" t="s">
        <v>76</v>
      </c>
      <c r="D13" s="445"/>
      <c r="E13" s="445"/>
      <c r="F13" s="445"/>
      <c r="G13" s="445"/>
      <c r="K13" s="386"/>
    </row>
    <row r="14" spans="1:11" ht="15.6" x14ac:dyDescent="0.25">
      <c r="C14" s="445"/>
      <c r="D14" s="445"/>
      <c r="E14" s="445"/>
      <c r="F14" s="445"/>
      <c r="G14" s="445"/>
    </row>
    <row r="15" spans="1:11" ht="16.2" thickBot="1" x14ac:dyDescent="0.3">
      <c r="C15" s="446"/>
      <c r="D15" s="446"/>
      <c r="E15" s="446"/>
      <c r="F15" s="446"/>
      <c r="G15" s="446"/>
    </row>
    <row r="16" spans="1:11" ht="15.6" customHeight="1" thickTop="1" thickBot="1" x14ac:dyDescent="0.3">
      <c r="D16" s="167"/>
      <c r="E16" s="167" t="s">
        <v>77</v>
      </c>
      <c r="F16" s="402">
        <v>0.65</v>
      </c>
    </row>
    <row r="17" spans="3:10" ht="16.8" thickTop="1" thickBot="1" x14ac:dyDescent="0.3">
      <c r="D17" s="167"/>
      <c r="E17" s="167" t="s">
        <v>78</v>
      </c>
      <c r="F17" s="402">
        <v>0.65</v>
      </c>
    </row>
    <row r="18" spans="3:10" ht="15.6" customHeight="1" thickTop="1" x14ac:dyDescent="0.25">
      <c r="D18" s="167"/>
    </row>
    <row r="19" spans="3:10" ht="15.6" x14ac:dyDescent="0.25">
      <c r="C19" s="443"/>
      <c r="D19" s="443"/>
      <c r="E19" s="443"/>
      <c r="F19" s="443"/>
      <c r="G19" s="443"/>
    </row>
    <row r="20" spans="3:10" ht="16.2" thickBot="1" x14ac:dyDescent="0.3">
      <c r="C20" s="444" t="s">
        <v>79</v>
      </c>
      <c r="D20" s="444"/>
      <c r="E20" s="444"/>
      <c r="F20" s="444"/>
      <c r="G20" s="444"/>
    </row>
    <row r="21" spans="3:10" ht="15.6" thickTop="1" thickBot="1" x14ac:dyDescent="0.3">
      <c r="C21" s="363" t="s">
        <v>80</v>
      </c>
      <c r="D21" s="365">
        <v>1</v>
      </c>
      <c r="E21" s="365">
        <v>2</v>
      </c>
      <c r="F21" s="365">
        <v>3</v>
      </c>
      <c r="G21" s="366" t="s">
        <v>81</v>
      </c>
      <c r="J21" s="386"/>
    </row>
    <row r="22" spans="3:10" ht="16.8" thickTop="1" thickBot="1" x14ac:dyDescent="0.3">
      <c r="C22" s="364" t="s">
        <v>82</v>
      </c>
      <c r="D22" s="367">
        <v>17.05</v>
      </c>
      <c r="E22" s="368">
        <v>25.55</v>
      </c>
      <c r="F22" s="368">
        <v>33.75</v>
      </c>
      <c r="G22" s="384">
        <v>8.85</v>
      </c>
      <c r="J22" s="386"/>
    </row>
    <row r="23" spans="3:10" ht="16.2" thickBot="1" x14ac:dyDescent="0.3">
      <c r="C23" s="364" t="s">
        <v>83</v>
      </c>
      <c r="D23" s="369">
        <v>17.05</v>
      </c>
      <c r="E23" s="368">
        <v>25.55</v>
      </c>
      <c r="F23" s="368">
        <v>33.75</v>
      </c>
      <c r="G23" s="384">
        <v>8.85</v>
      </c>
      <c r="J23" s="386"/>
    </row>
    <row r="24" spans="3:10" ht="31.8" thickBot="1" x14ac:dyDescent="0.3">
      <c r="C24" s="364" t="s">
        <v>84</v>
      </c>
      <c r="D24" s="369">
        <v>25.8</v>
      </c>
      <c r="E24" s="368">
        <v>33.75</v>
      </c>
      <c r="F24" s="368">
        <v>41.65</v>
      </c>
      <c r="G24" s="384">
        <v>8.85</v>
      </c>
      <c r="J24" s="386"/>
    </row>
    <row r="25" spans="3:10" ht="31.8" thickBot="1" x14ac:dyDescent="0.3">
      <c r="C25" s="364" t="s">
        <v>85</v>
      </c>
      <c r="D25" s="369">
        <v>34.049999999999997</v>
      </c>
      <c r="E25" s="368">
        <v>50.15</v>
      </c>
      <c r="F25" s="368">
        <v>70</v>
      </c>
      <c r="G25" s="384">
        <v>8.85</v>
      </c>
    </row>
    <row r="26" spans="3:10" ht="17.25" customHeight="1" thickBot="1" x14ac:dyDescent="0.3"/>
    <row r="27" spans="3:10" ht="17.25" customHeight="1" thickTop="1" x14ac:dyDescent="0.25">
      <c r="C27" s="370" t="s">
        <v>86</v>
      </c>
      <c r="D27" s="371"/>
      <c r="E27" s="371"/>
      <c r="F27" s="371"/>
      <c r="G27" s="371"/>
      <c r="H27" s="372"/>
      <c r="I27" s="373"/>
    </row>
    <row r="28" spans="3:10" ht="17.25" customHeight="1" x14ac:dyDescent="0.25">
      <c r="C28" s="374" t="s">
        <v>87</v>
      </c>
      <c r="D28" s="375"/>
      <c r="E28" s="375"/>
      <c r="F28" s="375"/>
      <c r="G28" s="375"/>
      <c r="H28" s="376"/>
      <c r="I28" s="377"/>
    </row>
    <row r="29" spans="3:10" ht="17.25" customHeight="1" x14ac:dyDescent="0.25">
      <c r="C29" s="374" t="s">
        <v>2799</v>
      </c>
      <c r="D29" s="375"/>
      <c r="E29" s="375"/>
      <c r="F29" s="375"/>
      <c r="G29" s="375"/>
      <c r="H29" s="376"/>
      <c r="I29" s="377"/>
    </row>
    <row r="30" spans="3:10" ht="17.25" customHeight="1" x14ac:dyDescent="0.3">
      <c r="C30" s="378" t="s">
        <v>88</v>
      </c>
      <c r="D30" s="375"/>
      <c r="E30" s="375"/>
      <c r="F30" s="375"/>
      <c r="G30" s="375"/>
      <c r="H30" s="376"/>
      <c r="I30" s="377"/>
    </row>
    <row r="31" spans="3:10" ht="17.25" customHeight="1" x14ac:dyDescent="0.25">
      <c r="C31" s="379"/>
      <c r="D31" s="380"/>
      <c r="E31" s="380"/>
      <c r="F31" s="380"/>
      <c r="G31" s="380"/>
      <c r="H31" s="376"/>
      <c r="I31" s="377"/>
    </row>
    <row r="32" spans="3:10" ht="16.2" thickBot="1" x14ac:dyDescent="0.3">
      <c r="C32" s="381" t="s">
        <v>89</v>
      </c>
      <c r="D32" s="382"/>
      <c r="E32" s="382"/>
      <c r="F32" s="382"/>
      <c r="G32" s="382"/>
      <c r="H32" s="382"/>
      <c r="I32" s="383"/>
    </row>
    <row r="33" spans="3:4" ht="14.4" thickTop="1" x14ac:dyDescent="0.25"/>
    <row r="35" spans="3:4" ht="14.4" thickBot="1" x14ac:dyDescent="0.3"/>
    <row r="36" spans="3:4" ht="18.600000000000001" thickTop="1" thickBot="1" x14ac:dyDescent="0.35">
      <c r="C36" s="411">
        <v>43407</v>
      </c>
      <c r="D36" t="s">
        <v>90</v>
      </c>
    </row>
    <row r="37" spans="3:4" ht="15" thickTop="1" thickBot="1" x14ac:dyDescent="0.3"/>
    <row r="38" spans="3:4" ht="15.6" thickTop="1" thickBot="1" x14ac:dyDescent="0.35">
      <c r="C38" s="412">
        <f ca="1">CHOOSE(WEEKDAY(TODAY()),TODAY()+6,TODAY()+5,TODAY()+4,TODAY()+3,TODAY()+2,TODAY()+1,TODAY())</f>
        <v>45822</v>
      </c>
      <c r="D38" t="s">
        <v>91</v>
      </c>
    </row>
    <row r="39" spans="3:4" ht="14.4" thickTop="1" x14ac:dyDescent="0.25"/>
  </sheetData>
  <mergeCells count="7">
    <mergeCell ref="C19:G19"/>
    <mergeCell ref="C20:G20"/>
    <mergeCell ref="C11:G11"/>
    <mergeCell ref="C12:G12"/>
    <mergeCell ref="C13:G13"/>
    <mergeCell ref="C14:G14"/>
    <mergeCell ref="C15:G1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euil22">
    <tabColor rgb="FFFFCCCC"/>
  </sheetPr>
  <dimension ref="A1:O252"/>
  <sheetViews>
    <sheetView zoomScale="70" zoomScaleNormal="70" workbookViewId="0">
      <selection activeCell="D32" sqref="D32"/>
    </sheetView>
  </sheetViews>
  <sheetFormatPr baseColWidth="10" defaultColWidth="11" defaultRowHeight="18" x14ac:dyDescent="0.35"/>
  <cols>
    <col min="1" max="1" width="11" style="22"/>
    <col min="2" max="2" width="17.09765625" style="22" customWidth="1"/>
    <col min="3" max="3" width="27" style="22" customWidth="1"/>
    <col min="4" max="4" width="46.09765625" style="22" customWidth="1"/>
    <col min="5" max="5" width="20.8984375" style="22" customWidth="1"/>
    <col min="6" max="6" width="23.59765625" style="22" customWidth="1"/>
    <col min="7" max="7" width="9.69921875" style="22" customWidth="1"/>
    <col min="8" max="8" width="10.59765625" style="22" customWidth="1"/>
    <col min="9" max="9" width="42" style="22" customWidth="1"/>
    <col min="10" max="10" width="7.19921875" style="22" customWidth="1"/>
    <col min="11" max="11" width="49.19921875" style="22" customWidth="1"/>
    <col min="12" max="12" width="51.69921875" style="22" customWidth="1"/>
    <col min="13" max="13" width="55.3984375" style="22" customWidth="1"/>
    <col min="14" max="14" width="32.09765625" style="22" customWidth="1"/>
    <col min="15" max="15" width="58.19921875" style="22" customWidth="1"/>
    <col min="16" max="16" width="23.09765625" style="22" customWidth="1"/>
    <col min="17" max="17" width="11" style="22"/>
    <col min="18" max="18" width="16.59765625" style="22" customWidth="1"/>
    <col min="19" max="16384" width="11" style="22"/>
  </cols>
  <sheetData>
    <row r="1" spans="1:12" ht="18.600000000000001" thickBot="1" x14ac:dyDescent="0.4">
      <c r="A1" s="83" t="s">
        <v>4</v>
      </c>
    </row>
    <row r="2" spans="1:12" ht="19.2" thickTop="1" thickBot="1" x14ac:dyDescent="0.4">
      <c r="D2" s="23" t="s">
        <v>92</v>
      </c>
      <c r="E2" s="449" t="s">
        <v>93</v>
      </c>
      <c r="F2" s="449"/>
      <c r="I2" s="353" t="s">
        <v>94</v>
      </c>
    </row>
    <row r="3" spans="1:12" ht="19.2" thickTop="1" thickBot="1" x14ac:dyDescent="0.4">
      <c r="C3" s="94" t="s">
        <v>95</v>
      </c>
      <c r="D3" s="95" t="str">
        <f>Depart</f>
        <v>CSN Montréal - 00-00-000</v>
      </c>
      <c r="E3" s="447" t="str">
        <f>_xlfn.IFNA(VLOOKUP(RIGHT(D3,9),Num_synd_et_Nom_synd[],6,FALSE),Depart)</f>
        <v>CSN Montréal - 00-00-000</v>
      </c>
      <c r="F3" s="448"/>
      <c r="I3" s="126" t="str">
        <f>IF(E3="","",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E3,"È","E"),"Â","A"),"À","A"),"É","E"),"Ê","E"),"Ë","E"),"Î","I"),"Ô","O"),"Û","U"),"â","a"),"ä","a"),"è","e"),"é","e"),"ê","e"),"ë","e"),"î","i"),"ô","o"),"ô","o"),"û","u"),"Æ","AE"),"æ","ae"),"Ï","I"),"ï","i"),"Ù","U"),"ù","u"),"à","a"),"Á","A"),"Ä","A"),"Í","I"),"Ì","I"),"Ò","O"),"Ó","O"),"Ö","O"),"Ú","U"),"Ü","U"),"Ã","A"),"Ñ","N"),"Å","A"),"Õ","O"),"Ý","Y"),"á","a"),"ã","a"),"å","a"),"ì","i"),"í","i"),"ð","o"),"ñ","n"),"ò","o"),"ó","o"),"õ","o"),"ö","o"),"ú","u"),"ü","u"),"ý","y"),"ÿ","y"),"Œ","OE"),"œ","oe")," ","+"),",",""))</f>
        <v>CSN+Montreal+-+00-00-000</v>
      </c>
    </row>
    <row r="4" spans="1:12" ht="19.2" thickTop="1" thickBot="1" x14ac:dyDescent="0.4"/>
    <row r="5" spans="1:12" ht="19.2" thickTop="1" thickBot="1" x14ac:dyDescent="0.4">
      <c r="B5" s="22" t="s">
        <v>96</v>
      </c>
      <c r="D5" s="23" t="s">
        <v>97</v>
      </c>
      <c r="E5" s="449" t="s">
        <v>93</v>
      </c>
      <c r="F5" s="449"/>
      <c r="I5" s="353" t="s">
        <v>98</v>
      </c>
    </row>
    <row r="6" spans="1:12" ht="19.2" thickTop="1" thickBot="1" x14ac:dyDescent="0.4">
      <c r="B6" s="96" t="s">
        <v>99</v>
      </c>
      <c r="C6" s="94" t="s">
        <v>95</v>
      </c>
      <c r="D6" s="95" t="str">
        <f>Arrivee</f>
        <v>Centre des congrès de Chicoutimi</v>
      </c>
      <c r="E6" s="447" t="str">
        <f>_xlfn.IFNA(VLOOKUP(D6,Support!$Z$5:$AA$21,2,FALSE),Arrivee)</f>
        <v>250 Rue des Saguenéens Chicoutimi G7H 3A4</v>
      </c>
      <c r="F6" s="448"/>
      <c r="I6" s="126" t="str">
        <f>IF(E6="","",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E6,"È","E"),"Â","A"),"À","A"),"É","E"),"Ê","E"),"Ë","E"),"Î","I"),"Ô","O"),"Û","U"),"â","a"),"ä","a"),"è","e"),"é","e"),"ê","e"),"ë","e"),"î","i"),"ô","o"),"ô","o"),"û","u"),"Æ","AE"),"æ","ae"),"Ï","I"),"ï","i"),"Ù","U"),"ù","u"),"à","a"),"Á","A"),"Ä","A"),"Í","I"),"Ì","I"),"Ò","O"),"Ó","O"),"Ö","O"),"Ú","U"),"Ü","U"),"Ã","A"),"Ñ","N"),"Å","A"),"Õ","O"),"Ý","Y"),"á","a"),"ã","a"),"å","a"),"ì","i"),"í","i"),"ð","o"),"ñ","n"),"ò","o"),"ó","o"),"õ","o"),"ö","o"),"ú","u"),"ü","u"),"ý","y"),"ÿ","y"),"Œ","OE"),"œ","oe")," ","+"),",",""))</f>
        <v>250+Rue+des+Sagueneens+Chicoutimi+G7H+3A4</v>
      </c>
    </row>
    <row r="7" spans="1:12" ht="18.600000000000001" thickTop="1" x14ac:dyDescent="0.35">
      <c r="G7" s="97"/>
    </row>
    <row r="8" spans="1:12" ht="18.600000000000001" thickBot="1" x14ac:dyDescent="0.4">
      <c r="B8" s="22" t="s">
        <v>100</v>
      </c>
      <c r="D8" s="23" t="s">
        <v>101</v>
      </c>
    </row>
    <row r="9" spans="1:12" ht="19.2" thickTop="1" thickBot="1" x14ac:dyDescent="0.4">
      <c r="B9" s="96" t="s">
        <v>102</v>
      </c>
      <c r="C9" s="94" t="s">
        <v>95</v>
      </c>
      <c r="D9" s="98" t="str">
        <f>'Rapport dépenses'!B5</f>
        <v>En voiture</v>
      </c>
    </row>
    <row r="10" spans="1:12" ht="18.600000000000001" thickTop="1" x14ac:dyDescent="0.35"/>
    <row r="12" spans="1:12" x14ac:dyDescent="0.35">
      <c r="H12" s="100"/>
    </row>
    <row r="13" spans="1:12" x14ac:dyDescent="0.35">
      <c r="H13" s="97"/>
    </row>
    <row r="14" spans="1:12" ht="18.600000000000001" thickBot="1" x14ac:dyDescent="0.4"/>
    <row r="15" spans="1:12" ht="19.2" thickTop="1" thickBot="1" x14ac:dyDescent="0.4">
      <c r="B15" s="103" t="s">
        <v>103</v>
      </c>
    </row>
    <row r="16" spans="1:12" ht="19.2" thickTop="1" thickBot="1" x14ac:dyDescent="0.4">
      <c r="B16" s="127" t="s">
        <v>12</v>
      </c>
      <c r="D16" s="103" t="s">
        <v>2</v>
      </c>
      <c r="K16" s="104" t="s">
        <v>104</v>
      </c>
      <c r="L16" s="105" t="s">
        <v>93</v>
      </c>
    </row>
    <row r="17" spans="2:13" ht="19.2" thickTop="1" thickBot="1" x14ac:dyDescent="0.4">
      <c r="B17" s="128" t="s">
        <v>105</v>
      </c>
      <c r="D17" s="106" t="s">
        <v>14</v>
      </c>
      <c r="F17" s="22" t="s">
        <v>106</v>
      </c>
      <c r="J17" s="94" t="s">
        <v>107</v>
      </c>
      <c r="K17" s="107" t="s">
        <v>108</v>
      </c>
      <c r="L17" s="108">
        <f>'Rapport dépenses'!$N$3</f>
        <v>0</v>
      </c>
      <c r="M17" s="22" t="s">
        <v>109</v>
      </c>
    </row>
    <row r="18" spans="2:13" ht="19.2" thickTop="1" thickBot="1" x14ac:dyDescent="0.4">
      <c r="B18" s="129" t="s">
        <v>110</v>
      </c>
      <c r="D18" s="109" t="s">
        <v>6</v>
      </c>
      <c r="F18" s="110" t="s">
        <v>111</v>
      </c>
      <c r="G18" s="111" t="s">
        <v>14</v>
      </c>
      <c r="H18" s="112" t="s">
        <v>54</v>
      </c>
      <c r="K18" s="113" t="s">
        <v>112</v>
      </c>
      <c r="L18" s="114" t="s">
        <v>113</v>
      </c>
      <c r="M18" s="99"/>
    </row>
    <row r="19" spans="2:13" ht="19.2" thickTop="1" thickBot="1" x14ac:dyDescent="0.4">
      <c r="B19" s="129" t="s">
        <v>114</v>
      </c>
      <c r="F19" s="115" t="s">
        <v>115</v>
      </c>
      <c r="G19" s="116">
        <v>235</v>
      </c>
      <c r="H19" s="117">
        <v>492</v>
      </c>
      <c r="K19" s="113" t="s">
        <v>116</v>
      </c>
      <c r="L19" s="114" t="s">
        <v>117</v>
      </c>
    </row>
    <row r="20" spans="2:13" ht="19.2" thickTop="1" thickBot="1" x14ac:dyDescent="0.4">
      <c r="B20" s="109" t="s">
        <v>55</v>
      </c>
      <c r="D20" s="103" t="s">
        <v>118</v>
      </c>
      <c r="F20" s="118" t="s">
        <v>119</v>
      </c>
      <c r="G20" s="119">
        <v>830</v>
      </c>
      <c r="H20" s="120">
        <v>597</v>
      </c>
      <c r="K20" s="113" t="s">
        <v>120</v>
      </c>
      <c r="L20" s="114" t="s">
        <v>121</v>
      </c>
    </row>
    <row r="21" spans="2:13" ht="18.600000000000001" thickTop="1" x14ac:dyDescent="0.35">
      <c r="D21" s="106" t="s">
        <v>99</v>
      </c>
      <c r="F21" s="118" t="s">
        <v>122</v>
      </c>
      <c r="G21" s="119">
        <v>402</v>
      </c>
      <c r="H21" s="120">
        <v>659</v>
      </c>
      <c r="K21" s="113" t="s">
        <v>123</v>
      </c>
      <c r="L21" s="114" t="s">
        <v>124</v>
      </c>
    </row>
    <row r="22" spans="2:13" ht="18.600000000000001" thickBot="1" x14ac:dyDescent="0.4">
      <c r="D22" s="109" t="s">
        <v>125</v>
      </c>
      <c r="F22" s="118" t="s">
        <v>126</v>
      </c>
      <c r="G22" s="119">
        <v>569</v>
      </c>
      <c r="H22" s="120">
        <v>797</v>
      </c>
      <c r="K22" s="113" t="s">
        <v>115</v>
      </c>
      <c r="L22" s="114" t="s">
        <v>127</v>
      </c>
    </row>
    <row r="23" spans="2:13" ht="19.2" thickTop="1" thickBot="1" x14ac:dyDescent="0.4">
      <c r="F23" s="118" t="s">
        <v>128</v>
      </c>
      <c r="G23" s="119">
        <v>217</v>
      </c>
      <c r="H23" s="120">
        <v>475</v>
      </c>
      <c r="K23" s="113" t="s">
        <v>129</v>
      </c>
      <c r="L23" s="114" t="s">
        <v>130</v>
      </c>
    </row>
    <row r="24" spans="2:13" ht="18.600000000000001" thickTop="1" x14ac:dyDescent="0.35">
      <c r="D24" s="121" t="s">
        <v>131</v>
      </c>
      <c r="F24" s="118" t="s">
        <v>132</v>
      </c>
      <c r="G24" s="119">
        <v>763</v>
      </c>
      <c r="H24" s="120">
        <v>1020</v>
      </c>
      <c r="K24" s="113" t="s">
        <v>122</v>
      </c>
      <c r="L24" s="114" t="s">
        <v>133</v>
      </c>
    </row>
    <row r="25" spans="2:13" x14ac:dyDescent="0.35">
      <c r="D25" s="122" t="s">
        <v>134</v>
      </c>
      <c r="F25" s="118" t="s">
        <v>135</v>
      </c>
      <c r="G25" s="119">
        <v>240</v>
      </c>
      <c r="H25" s="120">
        <v>90</v>
      </c>
      <c r="K25" s="113" t="s">
        <v>136</v>
      </c>
      <c r="L25" s="114" t="s">
        <v>137</v>
      </c>
    </row>
    <row r="26" spans="2:13" ht="18.600000000000001" thickBot="1" x14ac:dyDescent="0.4">
      <c r="D26" s="123" t="s">
        <v>138</v>
      </c>
      <c r="F26" s="118" t="s">
        <v>139</v>
      </c>
      <c r="G26" s="119">
        <v>450</v>
      </c>
      <c r="H26" s="120">
        <v>198</v>
      </c>
      <c r="K26" s="113" t="s">
        <v>140</v>
      </c>
      <c r="L26" s="114" t="s">
        <v>141</v>
      </c>
    </row>
    <row r="27" spans="2:13" ht="19.2" thickTop="1" thickBot="1" x14ac:dyDescent="0.4">
      <c r="B27" s="124" t="s">
        <v>142</v>
      </c>
      <c r="F27" s="118" t="s">
        <v>143</v>
      </c>
      <c r="G27" s="119">
        <v>240</v>
      </c>
      <c r="H27" s="120">
        <v>80</v>
      </c>
      <c r="K27" s="113" t="s">
        <v>144</v>
      </c>
      <c r="L27" s="114" t="s">
        <v>145</v>
      </c>
    </row>
    <row r="28" spans="2:13" ht="19.2" thickTop="1" thickBot="1" x14ac:dyDescent="0.4">
      <c r="B28" s="126" t="str">
        <f>Institution</f>
        <v>Militants</v>
      </c>
      <c r="D28" s="124" t="s">
        <v>142</v>
      </c>
      <c r="F28" s="118" t="s">
        <v>146</v>
      </c>
      <c r="G28" s="119">
        <v>219</v>
      </c>
      <c r="H28" s="120">
        <v>472</v>
      </c>
      <c r="K28" s="113" t="s">
        <v>147</v>
      </c>
      <c r="L28" s="114" t="s">
        <v>148</v>
      </c>
    </row>
    <row r="29" spans="2:13" ht="19.2" thickTop="1" thickBot="1" x14ac:dyDescent="0.4">
      <c r="C29" s="125"/>
      <c r="D29" s="126" t="str">
        <f>IF(Unites="Métriques","metric","imperial")</f>
        <v>metric</v>
      </c>
      <c r="F29" s="118" t="s">
        <v>149</v>
      </c>
      <c r="G29" s="119">
        <v>145</v>
      </c>
      <c r="H29" s="120">
        <v>404</v>
      </c>
      <c r="K29" s="113" t="s">
        <v>150</v>
      </c>
      <c r="L29" s="114" t="s">
        <v>151</v>
      </c>
    </row>
    <row r="30" spans="2:13" ht="19.2" thickTop="1" thickBot="1" x14ac:dyDescent="0.4">
      <c r="F30" s="118" t="s">
        <v>152</v>
      </c>
      <c r="G30" s="119">
        <v>144</v>
      </c>
      <c r="H30" s="120">
        <v>370</v>
      </c>
      <c r="K30" s="113" t="s">
        <v>153</v>
      </c>
      <c r="L30" s="114" t="s">
        <v>154</v>
      </c>
    </row>
    <row r="31" spans="2:13" ht="19.2" thickTop="1" thickBot="1" x14ac:dyDescent="0.4">
      <c r="D31" s="103" t="s">
        <v>155</v>
      </c>
      <c r="F31" s="118" t="s">
        <v>156</v>
      </c>
      <c r="G31" s="119">
        <v>222</v>
      </c>
      <c r="H31" s="120">
        <v>39</v>
      </c>
      <c r="K31" s="113" t="s">
        <v>157</v>
      </c>
      <c r="L31" s="114" t="s">
        <v>158</v>
      </c>
    </row>
    <row r="32" spans="2:13" ht="18.600000000000001" thickTop="1" x14ac:dyDescent="0.35">
      <c r="D32" s="127" t="s">
        <v>11</v>
      </c>
      <c r="F32" s="118" t="s">
        <v>159</v>
      </c>
      <c r="G32" s="119">
        <v>270</v>
      </c>
      <c r="H32" s="120">
        <v>25</v>
      </c>
      <c r="K32" s="113" t="s">
        <v>160</v>
      </c>
      <c r="L32" s="114" t="s">
        <v>161</v>
      </c>
    </row>
    <row r="33" spans="4:12" x14ac:dyDescent="0.35">
      <c r="D33" s="128" t="s">
        <v>162</v>
      </c>
      <c r="F33" s="118" t="s">
        <v>6</v>
      </c>
      <c r="G33" s="119">
        <v>257</v>
      </c>
      <c r="H33" s="120">
        <v>0</v>
      </c>
      <c r="K33" s="113" t="s">
        <v>163</v>
      </c>
      <c r="L33" s="114" t="s">
        <v>164</v>
      </c>
    </row>
    <row r="34" spans="4:12" x14ac:dyDescent="0.35">
      <c r="D34" s="129" t="s">
        <v>165</v>
      </c>
      <c r="F34" s="118" t="s">
        <v>14</v>
      </c>
      <c r="G34" s="119">
        <v>0</v>
      </c>
      <c r="H34" s="120">
        <v>257</v>
      </c>
      <c r="K34" s="113" t="s">
        <v>166</v>
      </c>
      <c r="L34" s="114" t="s">
        <v>167</v>
      </c>
    </row>
    <row r="35" spans="4:12" ht="18.600000000000001" thickBot="1" x14ac:dyDescent="0.4">
      <c r="D35" s="109" t="s">
        <v>168</v>
      </c>
      <c r="F35" s="118" t="s">
        <v>169</v>
      </c>
      <c r="G35" s="119">
        <v>296</v>
      </c>
      <c r="H35" s="120">
        <v>553</v>
      </c>
      <c r="K35" s="113" t="s">
        <v>170</v>
      </c>
      <c r="L35" s="114" t="s">
        <v>171</v>
      </c>
    </row>
    <row r="36" spans="4:12" ht="19.2" thickTop="1" thickBot="1" x14ac:dyDescent="0.4">
      <c r="F36" s="118" t="s">
        <v>172</v>
      </c>
      <c r="G36" s="119">
        <v>882</v>
      </c>
      <c r="H36" s="120">
        <v>639</v>
      </c>
      <c r="K36" s="113" t="s">
        <v>173</v>
      </c>
      <c r="L36" s="114" t="s">
        <v>174</v>
      </c>
    </row>
    <row r="37" spans="4:12" ht="18.600000000000001" thickTop="1" x14ac:dyDescent="0.35">
      <c r="D37" s="121" t="s">
        <v>175</v>
      </c>
      <c r="F37" s="118" t="s">
        <v>176</v>
      </c>
      <c r="G37" s="119">
        <v>636</v>
      </c>
      <c r="H37" s="120">
        <v>893</v>
      </c>
      <c r="K37" s="113" t="s">
        <v>177</v>
      </c>
      <c r="L37" s="114" t="s">
        <v>178</v>
      </c>
    </row>
    <row r="38" spans="4:12" x14ac:dyDescent="0.35">
      <c r="D38" s="122" t="s">
        <v>179</v>
      </c>
      <c r="F38" s="118" t="s">
        <v>180</v>
      </c>
      <c r="G38" s="119">
        <v>153</v>
      </c>
      <c r="H38" s="120">
        <v>160</v>
      </c>
      <c r="K38" s="113" t="s">
        <v>128</v>
      </c>
      <c r="L38" s="114" t="s">
        <v>181</v>
      </c>
    </row>
    <row r="39" spans="4:12" x14ac:dyDescent="0.35">
      <c r="D39" s="122" t="s">
        <v>182</v>
      </c>
      <c r="F39" s="118" t="s">
        <v>57</v>
      </c>
      <c r="G39" s="119">
        <v>217</v>
      </c>
      <c r="H39" s="120">
        <v>153</v>
      </c>
      <c r="K39" s="113" t="s">
        <v>183</v>
      </c>
      <c r="L39" s="114" t="s">
        <v>184</v>
      </c>
    </row>
    <row r="40" spans="4:12" x14ac:dyDescent="0.35">
      <c r="D40" s="165" t="s">
        <v>185</v>
      </c>
      <c r="F40" s="118" t="s">
        <v>186</v>
      </c>
      <c r="G40" s="119">
        <v>232</v>
      </c>
      <c r="H40" s="120">
        <v>25</v>
      </c>
      <c r="K40" s="113" t="s">
        <v>187</v>
      </c>
      <c r="L40" s="114" t="s">
        <v>188</v>
      </c>
    </row>
    <row r="41" spans="4:12" ht="18.600000000000001" thickBot="1" x14ac:dyDescent="0.4">
      <c r="D41" s="123" t="s">
        <v>189</v>
      </c>
      <c r="F41" s="118" t="s">
        <v>190</v>
      </c>
      <c r="G41" s="119">
        <v>291</v>
      </c>
      <c r="H41" s="120">
        <v>549</v>
      </c>
      <c r="K41" s="113" t="s">
        <v>191</v>
      </c>
      <c r="L41" s="114" t="s">
        <v>192</v>
      </c>
    </row>
    <row r="42" spans="4:12" ht="19.2" thickTop="1" thickBot="1" x14ac:dyDescent="0.4">
      <c r="F42" s="118" t="s">
        <v>193</v>
      </c>
      <c r="G42" s="119">
        <v>127</v>
      </c>
      <c r="H42" s="120">
        <v>338</v>
      </c>
      <c r="K42" s="113" t="s">
        <v>194</v>
      </c>
      <c r="L42" s="114" t="s">
        <v>195</v>
      </c>
    </row>
    <row r="43" spans="4:12" ht="19.2" thickTop="1" thickBot="1" x14ac:dyDescent="0.4">
      <c r="D43" s="124" t="s">
        <v>142</v>
      </c>
      <c r="F43" s="118" t="s">
        <v>196</v>
      </c>
      <c r="G43" s="119">
        <v>201</v>
      </c>
      <c r="H43" s="120">
        <v>56</v>
      </c>
      <c r="K43" s="113" t="s">
        <v>197</v>
      </c>
      <c r="L43" s="114" t="s">
        <v>198</v>
      </c>
    </row>
    <row r="44" spans="4:12" ht="19.2" thickTop="1" thickBot="1" x14ac:dyDescent="0.4">
      <c r="D44" s="126" t="str">
        <f>IF(Mode_de_deplacement="En voiture","driving",IF(Mode_de_deplacement="À pied","walking",IF(Mode_de_deplacement="À vélo","bicycling","transit")))</f>
        <v>driving</v>
      </c>
      <c r="F44" s="118" t="s">
        <v>199</v>
      </c>
      <c r="G44" s="119">
        <v>243</v>
      </c>
      <c r="H44" s="120">
        <v>68</v>
      </c>
      <c r="K44" s="113" t="s">
        <v>200</v>
      </c>
      <c r="L44" s="114" t="s">
        <v>201</v>
      </c>
    </row>
    <row r="45" spans="4:12" ht="19.2" thickTop="1" thickBot="1" x14ac:dyDescent="0.4">
      <c r="F45" s="118" t="s">
        <v>202</v>
      </c>
      <c r="G45" s="119">
        <v>249</v>
      </c>
      <c r="H45" s="120">
        <v>40</v>
      </c>
      <c r="K45" s="113" t="s">
        <v>135</v>
      </c>
      <c r="L45" s="114" t="s">
        <v>203</v>
      </c>
    </row>
    <row r="46" spans="4:12" ht="19.2" thickTop="1" thickBot="1" x14ac:dyDescent="0.4">
      <c r="D46" s="103" t="s">
        <v>204</v>
      </c>
      <c r="F46" s="118" t="s">
        <v>205</v>
      </c>
      <c r="G46" s="119">
        <v>314</v>
      </c>
      <c r="H46" s="120">
        <v>56</v>
      </c>
      <c r="K46" s="113" t="s">
        <v>206</v>
      </c>
      <c r="L46" s="114" t="s">
        <v>207</v>
      </c>
    </row>
    <row r="47" spans="4:12" ht="18.600000000000001" thickTop="1" x14ac:dyDescent="0.35">
      <c r="D47" s="127" t="s">
        <v>208</v>
      </c>
      <c r="F47" s="118" t="s">
        <v>209</v>
      </c>
      <c r="G47" s="119">
        <v>271</v>
      </c>
      <c r="H47" s="120">
        <v>39</v>
      </c>
      <c r="K47" s="113" t="s">
        <v>210</v>
      </c>
      <c r="L47" s="114" t="s">
        <v>211</v>
      </c>
    </row>
    <row r="48" spans="4:12" x14ac:dyDescent="0.35">
      <c r="D48" s="128" t="s">
        <v>212</v>
      </c>
      <c r="F48" s="118" t="s">
        <v>213</v>
      </c>
      <c r="G48" s="119">
        <v>298</v>
      </c>
      <c r="H48" s="120">
        <v>40</v>
      </c>
      <c r="K48" s="113" t="s">
        <v>146</v>
      </c>
      <c r="L48" s="114" t="s">
        <v>214</v>
      </c>
    </row>
    <row r="49" spans="4:12" x14ac:dyDescent="0.35">
      <c r="D49" s="128" t="s">
        <v>215</v>
      </c>
      <c r="F49" s="118" t="s">
        <v>216</v>
      </c>
      <c r="G49" s="119">
        <v>113</v>
      </c>
      <c r="H49" s="120">
        <v>233</v>
      </c>
      <c r="K49" s="113" t="s">
        <v>152</v>
      </c>
      <c r="L49" s="114" t="s">
        <v>217</v>
      </c>
    </row>
    <row r="50" spans="4:12" x14ac:dyDescent="0.35">
      <c r="D50" s="129" t="s">
        <v>218</v>
      </c>
      <c r="F50" s="118" t="s">
        <v>219</v>
      </c>
      <c r="G50" s="119">
        <v>128</v>
      </c>
      <c r="H50" s="120">
        <v>137</v>
      </c>
      <c r="K50" s="113" t="s">
        <v>220</v>
      </c>
      <c r="L50" s="114" t="s">
        <v>221</v>
      </c>
    </row>
    <row r="51" spans="4:12" ht="18.600000000000001" thickBot="1" x14ac:dyDescent="0.4">
      <c r="D51" s="109" t="s">
        <v>102</v>
      </c>
      <c r="F51" s="118" t="s">
        <v>222</v>
      </c>
      <c r="G51" s="119">
        <v>761</v>
      </c>
      <c r="H51" s="120"/>
      <c r="K51" s="113" t="s">
        <v>223</v>
      </c>
      <c r="L51" s="114" t="s">
        <v>224</v>
      </c>
    </row>
    <row r="52" spans="4:12" ht="19.2" thickTop="1" thickBot="1" x14ac:dyDescent="0.4">
      <c r="F52" s="118" t="s">
        <v>225</v>
      </c>
      <c r="G52" s="119">
        <v>312</v>
      </c>
      <c r="H52" s="120">
        <v>527</v>
      </c>
      <c r="K52" s="113" t="s">
        <v>226</v>
      </c>
      <c r="L52" s="114" t="s">
        <v>227</v>
      </c>
    </row>
    <row r="53" spans="4:12" ht="18.600000000000001" thickTop="1" x14ac:dyDescent="0.35">
      <c r="D53" s="121" t="s">
        <v>228</v>
      </c>
      <c r="F53" s="118"/>
      <c r="G53" s="119"/>
      <c r="H53" s="120"/>
      <c r="K53" s="113" t="s">
        <v>229</v>
      </c>
      <c r="L53" s="114" t="s">
        <v>230</v>
      </c>
    </row>
    <row r="54" spans="4:12" ht="18.600000000000001" thickBot="1" x14ac:dyDescent="0.4">
      <c r="D54" s="122" t="s">
        <v>231</v>
      </c>
      <c r="F54" s="130"/>
      <c r="G54" s="131"/>
      <c r="H54" s="132"/>
      <c r="K54" s="113" t="s">
        <v>232</v>
      </c>
      <c r="L54" s="114" t="s">
        <v>233</v>
      </c>
    </row>
    <row r="55" spans="4:12" ht="18.600000000000001" thickTop="1" x14ac:dyDescent="0.35">
      <c r="D55" s="122" t="s">
        <v>234</v>
      </c>
      <c r="K55" s="113" t="s">
        <v>235</v>
      </c>
      <c r="L55" s="114" t="s">
        <v>236</v>
      </c>
    </row>
    <row r="56" spans="4:12" x14ac:dyDescent="0.35">
      <c r="D56" s="122" t="s">
        <v>237</v>
      </c>
      <c r="K56" s="113" t="s">
        <v>238</v>
      </c>
      <c r="L56" s="114" t="s">
        <v>239</v>
      </c>
    </row>
    <row r="57" spans="4:12" ht="18.600000000000001" thickBot="1" x14ac:dyDescent="0.4">
      <c r="D57" s="123" t="s">
        <v>240</v>
      </c>
      <c r="K57" s="113" t="s">
        <v>241</v>
      </c>
      <c r="L57" s="114" t="s">
        <v>242</v>
      </c>
    </row>
    <row r="58" spans="4:12" ht="19.2" thickTop="1" thickBot="1" x14ac:dyDescent="0.4">
      <c r="K58" s="113" t="s">
        <v>243</v>
      </c>
      <c r="L58" s="114" t="s">
        <v>244</v>
      </c>
    </row>
    <row r="59" spans="4:12" ht="19.2" thickTop="1" thickBot="1" x14ac:dyDescent="0.4">
      <c r="D59" s="124" t="s">
        <v>142</v>
      </c>
      <c r="K59" s="113" t="s">
        <v>245</v>
      </c>
      <c r="L59" s="114" t="s">
        <v>246</v>
      </c>
    </row>
    <row r="60" spans="4:12" ht="19.2" thickTop="1" thickBot="1" x14ac:dyDescent="0.4">
      <c r="D60" s="126" t="str">
        <f>IF(Contournement="Aucun","",IF(Contournement="Péage","tolls",IF(Contournement="Autoroute","highways",IF(Contournement="Traversier","ferries","indoor"))))</f>
        <v/>
      </c>
      <c r="K60" s="113" t="s">
        <v>247</v>
      </c>
      <c r="L60" s="114" t="s">
        <v>248</v>
      </c>
    </row>
    <row r="61" spans="4:12" ht="18.600000000000001" thickTop="1" x14ac:dyDescent="0.35">
      <c r="K61" s="113" t="s">
        <v>249</v>
      </c>
      <c r="L61" s="114" t="s">
        <v>250</v>
      </c>
    </row>
    <row r="62" spans="4:12" x14ac:dyDescent="0.35">
      <c r="K62" s="113" t="s">
        <v>251</v>
      </c>
      <c r="L62" s="114" t="s">
        <v>252</v>
      </c>
    </row>
    <row r="63" spans="4:12" x14ac:dyDescent="0.35">
      <c r="K63" s="113" t="s">
        <v>253</v>
      </c>
      <c r="L63" s="114" t="s">
        <v>254</v>
      </c>
    </row>
    <row r="64" spans="4:12" x14ac:dyDescent="0.35">
      <c r="K64" s="113" t="s">
        <v>255</v>
      </c>
      <c r="L64" s="114" t="s">
        <v>256</v>
      </c>
    </row>
    <row r="65" spans="11:12" x14ac:dyDescent="0.35">
      <c r="K65" s="113" t="s">
        <v>257</v>
      </c>
      <c r="L65" s="114" t="s">
        <v>258</v>
      </c>
    </row>
    <row r="66" spans="11:12" x14ac:dyDescent="0.35">
      <c r="K66" s="113" t="s">
        <v>259</v>
      </c>
      <c r="L66" s="114" t="s">
        <v>260</v>
      </c>
    </row>
    <row r="67" spans="11:12" x14ac:dyDescent="0.35">
      <c r="K67" s="113" t="s">
        <v>261</v>
      </c>
      <c r="L67" s="114" t="s">
        <v>262</v>
      </c>
    </row>
    <row r="68" spans="11:12" x14ac:dyDescent="0.35">
      <c r="K68" s="113" t="s">
        <v>263</v>
      </c>
      <c r="L68" s="114" t="s">
        <v>264</v>
      </c>
    </row>
    <row r="69" spans="11:12" x14ac:dyDescent="0.35">
      <c r="K69" s="113" t="s">
        <v>180</v>
      </c>
      <c r="L69" s="114" t="s">
        <v>265</v>
      </c>
    </row>
    <row r="70" spans="11:12" x14ac:dyDescent="0.35">
      <c r="K70" s="113" t="s">
        <v>57</v>
      </c>
      <c r="L70" s="114" t="s">
        <v>266</v>
      </c>
    </row>
    <row r="71" spans="11:12" x14ac:dyDescent="0.35">
      <c r="K71" s="113" t="s">
        <v>267</v>
      </c>
      <c r="L71" s="114" t="s">
        <v>268</v>
      </c>
    </row>
    <row r="72" spans="11:12" x14ac:dyDescent="0.35">
      <c r="K72" s="113" t="s">
        <v>269</v>
      </c>
      <c r="L72" s="114" t="s">
        <v>270</v>
      </c>
    </row>
    <row r="73" spans="11:12" x14ac:dyDescent="0.35">
      <c r="K73" s="113" t="s">
        <v>271</v>
      </c>
      <c r="L73" s="114" t="s">
        <v>272</v>
      </c>
    </row>
    <row r="74" spans="11:12" x14ac:dyDescent="0.35">
      <c r="K74" s="113" t="s">
        <v>273</v>
      </c>
      <c r="L74" s="114" t="s">
        <v>274</v>
      </c>
    </row>
    <row r="75" spans="11:12" x14ac:dyDescent="0.35">
      <c r="K75" s="113" t="s">
        <v>225</v>
      </c>
      <c r="L75" s="114" t="s">
        <v>275</v>
      </c>
    </row>
    <row r="76" spans="11:12" x14ac:dyDescent="0.35">
      <c r="K76" s="113" t="s">
        <v>276</v>
      </c>
      <c r="L76" s="114" t="s">
        <v>277</v>
      </c>
    </row>
    <row r="77" spans="11:12" x14ac:dyDescent="0.35">
      <c r="K77" s="113" t="s">
        <v>278</v>
      </c>
      <c r="L77" s="114" t="s">
        <v>279</v>
      </c>
    </row>
    <row r="78" spans="11:12" x14ac:dyDescent="0.35">
      <c r="K78" s="133" t="s">
        <v>280</v>
      </c>
      <c r="L78" s="134" t="s">
        <v>281</v>
      </c>
    </row>
    <row r="79" spans="11:12" x14ac:dyDescent="0.35">
      <c r="K79" s="133" t="s">
        <v>282</v>
      </c>
      <c r="L79" s="134" t="s">
        <v>283</v>
      </c>
    </row>
    <row r="80" spans="11:12" x14ac:dyDescent="0.35">
      <c r="K80" s="280" t="s">
        <v>284</v>
      </c>
      <c r="L80" s="134" t="s">
        <v>284</v>
      </c>
    </row>
    <row r="81" spans="11:12" x14ac:dyDescent="0.35">
      <c r="K81" s="133" t="s">
        <v>285</v>
      </c>
      <c r="L81" s="134" t="s">
        <v>286</v>
      </c>
    </row>
    <row r="82" spans="11:12" x14ac:dyDescent="0.35">
      <c r="K82" s="133" t="s">
        <v>287</v>
      </c>
      <c r="L82" s="134" t="s">
        <v>288</v>
      </c>
    </row>
    <row r="83" spans="11:12" x14ac:dyDescent="0.35">
      <c r="K83" s="133" t="s">
        <v>289</v>
      </c>
      <c r="L83" s="134" t="s">
        <v>290</v>
      </c>
    </row>
    <row r="84" spans="11:12" x14ac:dyDescent="0.35">
      <c r="K84" s="133" t="s">
        <v>291</v>
      </c>
      <c r="L84" s="134" t="s">
        <v>292</v>
      </c>
    </row>
    <row r="85" spans="11:12" x14ac:dyDescent="0.35">
      <c r="K85" s="133" t="s">
        <v>293</v>
      </c>
      <c r="L85" s="134" t="s">
        <v>294</v>
      </c>
    </row>
    <row r="86" spans="11:12" x14ac:dyDescent="0.35">
      <c r="K86" s="133"/>
      <c r="L86" s="134"/>
    </row>
    <row r="87" spans="11:12" ht="18.600000000000001" thickBot="1" x14ac:dyDescent="0.4">
      <c r="K87" s="133"/>
      <c r="L87" s="134"/>
    </row>
    <row r="88" spans="11:12" ht="18.600000000000001" thickTop="1" x14ac:dyDescent="0.35">
      <c r="K88" s="135" t="s">
        <v>108</v>
      </c>
      <c r="L88" s="136">
        <f>'Rapport dépenses'!$N$3</f>
        <v>0</v>
      </c>
    </row>
    <row r="89" spans="11:12" x14ac:dyDescent="0.35">
      <c r="K89" s="137" t="s">
        <v>295</v>
      </c>
      <c r="L89" s="136" t="s">
        <v>296</v>
      </c>
    </row>
    <row r="90" spans="11:12" x14ac:dyDescent="0.35">
      <c r="K90" s="137" t="s">
        <v>297</v>
      </c>
      <c r="L90" s="136" t="s">
        <v>298</v>
      </c>
    </row>
    <row r="91" spans="11:12" x14ac:dyDescent="0.35">
      <c r="K91" s="137" t="s">
        <v>299</v>
      </c>
      <c r="L91" s="136" t="s">
        <v>300</v>
      </c>
    </row>
    <row r="92" spans="11:12" x14ac:dyDescent="0.35">
      <c r="K92" s="137" t="s">
        <v>301</v>
      </c>
      <c r="L92" s="136" t="s">
        <v>302</v>
      </c>
    </row>
    <row r="93" spans="11:12" x14ac:dyDescent="0.35">
      <c r="K93" s="137" t="s">
        <v>303</v>
      </c>
      <c r="L93" s="136" t="s">
        <v>304</v>
      </c>
    </row>
    <row r="94" spans="11:12" x14ac:dyDescent="0.35">
      <c r="K94" s="137" t="s">
        <v>305</v>
      </c>
      <c r="L94" s="136" t="s">
        <v>306</v>
      </c>
    </row>
    <row r="95" spans="11:12" x14ac:dyDescent="0.35">
      <c r="K95" s="137" t="s">
        <v>307</v>
      </c>
      <c r="L95" s="136" t="s">
        <v>308</v>
      </c>
    </row>
    <row r="96" spans="11:12" x14ac:dyDescent="0.35">
      <c r="K96" s="137" t="s">
        <v>309</v>
      </c>
      <c r="L96" s="136" t="s">
        <v>310</v>
      </c>
    </row>
    <row r="97" spans="11:12" x14ac:dyDescent="0.35">
      <c r="K97" s="137" t="s">
        <v>311</v>
      </c>
      <c r="L97" s="136" t="s">
        <v>312</v>
      </c>
    </row>
    <row r="98" spans="11:12" x14ac:dyDescent="0.35">
      <c r="K98" s="137" t="s">
        <v>313</v>
      </c>
      <c r="L98" s="136" t="s">
        <v>314</v>
      </c>
    </row>
    <row r="99" spans="11:12" x14ac:dyDescent="0.35">
      <c r="K99" s="137" t="s">
        <v>315</v>
      </c>
      <c r="L99" s="136" t="s">
        <v>316</v>
      </c>
    </row>
    <row r="100" spans="11:12" x14ac:dyDescent="0.35">
      <c r="K100" s="137" t="s">
        <v>317</v>
      </c>
      <c r="L100" s="136" t="s">
        <v>318</v>
      </c>
    </row>
    <row r="101" spans="11:12" x14ac:dyDescent="0.35">
      <c r="K101" s="137" t="s">
        <v>319</v>
      </c>
      <c r="L101" s="136" t="s">
        <v>320</v>
      </c>
    </row>
    <row r="102" spans="11:12" x14ac:dyDescent="0.35">
      <c r="K102" s="137" t="s">
        <v>321</v>
      </c>
      <c r="L102" s="136" t="s">
        <v>322</v>
      </c>
    </row>
    <row r="103" spans="11:12" x14ac:dyDescent="0.35">
      <c r="K103" s="137" t="s">
        <v>321</v>
      </c>
      <c r="L103" s="136" t="s">
        <v>323</v>
      </c>
    </row>
    <row r="104" spans="11:12" x14ac:dyDescent="0.35">
      <c r="K104" s="137" t="s">
        <v>324</v>
      </c>
      <c r="L104" s="136" t="s">
        <v>325</v>
      </c>
    </row>
    <row r="105" spans="11:12" x14ac:dyDescent="0.35">
      <c r="K105" s="137" t="s">
        <v>326</v>
      </c>
      <c r="L105" s="136" t="s">
        <v>327</v>
      </c>
    </row>
    <row r="106" spans="11:12" x14ac:dyDescent="0.35">
      <c r="K106" s="137" t="s">
        <v>328</v>
      </c>
      <c r="L106" s="136" t="s">
        <v>329</v>
      </c>
    </row>
    <row r="107" spans="11:12" x14ac:dyDescent="0.35">
      <c r="K107" s="137" t="s">
        <v>330</v>
      </c>
      <c r="L107" s="136" t="s">
        <v>331</v>
      </c>
    </row>
    <row r="108" spans="11:12" x14ac:dyDescent="0.35">
      <c r="K108" s="137" t="s">
        <v>332</v>
      </c>
      <c r="L108" s="136" t="s">
        <v>333</v>
      </c>
    </row>
    <row r="109" spans="11:12" x14ac:dyDescent="0.35">
      <c r="K109" s="137" t="s">
        <v>334</v>
      </c>
      <c r="L109" s="136" t="s">
        <v>335</v>
      </c>
    </row>
    <row r="110" spans="11:12" x14ac:dyDescent="0.35">
      <c r="K110" s="137" t="s">
        <v>336</v>
      </c>
      <c r="L110" s="136" t="s">
        <v>337</v>
      </c>
    </row>
    <row r="111" spans="11:12" x14ac:dyDescent="0.35">
      <c r="K111" s="137" t="s">
        <v>338</v>
      </c>
      <c r="L111" s="136" t="s">
        <v>339</v>
      </c>
    </row>
    <row r="112" spans="11:12" x14ac:dyDescent="0.35">
      <c r="K112" s="137" t="s">
        <v>340</v>
      </c>
      <c r="L112" s="136" t="s">
        <v>341</v>
      </c>
    </row>
    <row r="113" spans="10:12" x14ac:dyDescent="0.35">
      <c r="J113" s="94" t="s">
        <v>342</v>
      </c>
      <c r="K113" s="137" t="s">
        <v>343</v>
      </c>
      <c r="L113" s="136" t="s">
        <v>344</v>
      </c>
    </row>
    <row r="114" spans="10:12" x14ac:dyDescent="0.35">
      <c r="K114" s="137" t="s">
        <v>345</v>
      </c>
      <c r="L114" s="136" t="s">
        <v>346</v>
      </c>
    </row>
    <row r="115" spans="10:12" x14ac:dyDescent="0.35">
      <c r="K115" s="137" t="s">
        <v>347</v>
      </c>
      <c r="L115" s="136" t="s">
        <v>348</v>
      </c>
    </row>
    <row r="116" spans="10:12" x14ac:dyDescent="0.35">
      <c r="K116" s="137" t="s">
        <v>349</v>
      </c>
      <c r="L116" s="136" t="s">
        <v>350</v>
      </c>
    </row>
    <row r="117" spans="10:12" x14ac:dyDescent="0.35">
      <c r="K117" s="137" t="s">
        <v>351</v>
      </c>
      <c r="L117" s="136" t="s">
        <v>352</v>
      </c>
    </row>
    <row r="118" spans="10:12" x14ac:dyDescent="0.35">
      <c r="K118" s="137" t="s">
        <v>353</v>
      </c>
      <c r="L118" s="136" t="s">
        <v>354</v>
      </c>
    </row>
    <row r="119" spans="10:12" x14ac:dyDescent="0.35">
      <c r="K119" s="137" t="s">
        <v>355</v>
      </c>
      <c r="L119" s="136" t="s">
        <v>356</v>
      </c>
    </row>
    <row r="120" spans="10:12" x14ac:dyDescent="0.35">
      <c r="K120" s="137" t="s">
        <v>357</v>
      </c>
      <c r="L120" s="136" t="s">
        <v>358</v>
      </c>
    </row>
    <row r="121" spans="10:12" x14ac:dyDescent="0.35">
      <c r="K121" s="137" t="s">
        <v>359</v>
      </c>
      <c r="L121" s="136" t="s">
        <v>360</v>
      </c>
    </row>
    <row r="122" spans="10:12" x14ac:dyDescent="0.35">
      <c r="K122" s="137" t="s">
        <v>361</v>
      </c>
      <c r="L122" s="136" t="s">
        <v>362</v>
      </c>
    </row>
    <row r="123" spans="10:12" x14ac:dyDescent="0.35">
      <c r="K123" s="137" t="s">
        <v>363</v>
      </c>
      <c r="L123" s="136" t="s">
        <v>364</v>
      </c>
    </row>
    <row r="124" spans="10:12" x14ac:dyDescent="0.35">
      <c r="K124" s="137" t="s">
        <v>365</v>
      </c>
      <c r="L124" s="136" t="s">
        <v>366</v>
      </c>
    </row>
    <row r="125" spans="10:12" x14ac:dyDescent="0.35">
      <c r="K125" s="137" t="s">
        <v>367</v>
      </c>
      <c r="L125" s="136" t="s">
        <v>368</v>
      </c>
    </row>
    <row r="126" spans="10:12" x14ac:dyDescent="0.35">
      <c r="K126" s="137" t="s">
        <v>369</v>
      </c>
      <c r="L126" s="136" t="s">
        <v>370</v>
      </c>
    </row>
    <row r="127" spans="10:12" x14ac:dyDescent="0.35">
      <c r="K127" s="137" t="s">
        <v>371</v>
      </c>
      <c r="L127" s="136" t="s">
        <v>372</v>
      </c>
    </row>
    <row r="128" spans="10:12" x14ac:dyDescent="0.35">
      <c r="K128" s="137" t="s">
        <v>373</v>
      </c>
      <c r="L128" s="136" t="s">
        <v>374</v>
      </c>
    </row>
    <row r="129" spans="11:12" x14ac:dyDescent="0.35">
      <c r="K129" s="137" t="s">
        <v>375</v>
      </c>
      <c r="L129" s="136" t="s">
        <v>376</v>
      </c>
    </row>
    <row r="130" spans="11:12" x14ac:dyDescent="0.35">
      <c r="K130" s="137" t="s">
        <v>280</v>
      </c>
      <c r="L130" s="136" t="s">
        <v>377</v>
      </c>
    </row>
    <row r="131" spans="11:12" x14ac:dyDescent="0.35">
      <c r="K131" s="137" t="s">
        <v>282</v>
      </c>
      <c r="L131" s="136" t="s">
        <v>378</v>
      </c>
    </row>
    <row r="132" spans="11:12" x14ac:dyDescent="0.35">
      <c r="K132" s="137" t="s">
        <v>284</v>
      </c>
      <c r="L132" s="136" t="s">
        <v>379</v>
      </c>
    </row>
    <row r="133" spans="11:12" x14ac:dyDescent="0.35">
      <c r="K133" s="137" t="s">
        <v>285</v>
      </c>
      <c r="L133" s="136" t="s">
        <v>380</v>
      </c>
    </row>
    <row r="134" spans="11:12" x14ac:dyDescent="0.35">
      <c r="K134" s="137" t="s">
        <v>287</v>
      </c>
      <c r="L134" s="136" t="s">
        <v>381</v>
      </c>
    </row>
    <row r="135" spans="11:12" x14ac:dyDescent="0.35">
      <c r="K135" s="137" t="s">
        <v>289</v>
      </c>
      <c r="L135" s="136" t="s">
        <v>382</v>
      </c>
    </row>
    <row r="136" spans="11:12" x14ac:dyDescent="0.35">
      <c r="K136" s="137" t="s">
        <v>291</v>
      </c>
      <c r="L136" s="136" t="s">
        <v>383</v>
      </c>
    </row>
    <row r="137" spans="11:12" x14ac:dyDescent="0.35">
      <c r="K137" s="137" t="s">
        <v>293</v>
      </c>
      <c r="L137" s="136" t="s">
        <v>384</v>
      </c>
    </row>
    <row r="138" spans="11:12" ht="18.600000000000001" thickBot="1" x14ac:dyDescent="0.4">
      <c r="K138" s="137"/>
      <c r="L138" s="136"/>
    </row>
    <row r="139" spans="11:12" ht="18.600000000000001" thickTop="1" x14ac:dyDescent="0.35">
      <c r="K139" s="138" t="s">
        <v>108</v>
      </c>
      <c r="L139" s="139">
        <f>'Rapport dépenses'!$N$3</f>
        <v>0</v>
      </c>
    </row>
    <row r="140" spans="11:12" x14ac:dyDescent="0.35">
      <c r="K140" s="140" t="s">
        <v>385</v>
      </c>
      <c r="L140" s="139" t="s">
        <v>386</v>
      </c>
    </row>
    <row r="141" spans="11:12" x14ac:dyDescent="0.35">
      <c r="K141" s="140" t="s">
        <v>387</v>
      </c>
      <c r="L141" s="139" t="s">
        <v>388</v>
      </c>
    </row>
    <row r="142" spans="11:12" x14ac:dyDescent="0.35">
      <c r="K142" s="140" t="s">
        <v>389</v>
      </c>
      <c r="L142" s="139" t="s">
        <v>390</v>
      </c>
    </row>
    <row r="143" spans="11:12" x14ac:dyDescent="0.35">
      <c r="K143" s="140" t="s">
        <v>391</v>
      </c>
      <c r="L143" s="139" t="s">
        <v>392</v>
      </c>
    </row>
    <row r="144" spans="11:12" x14ac:dyDescent="0.35">
      <c r="K144" s="140" t="s">
        <v>393</v>
      </c>
      <c r="L144" s="139" t="s">
        <v>394</v>
      </c>
    </row>
    <row r="145" spans="11:12" x14ac:dyDescent="0.35">
      <c r="K145" s="140" t="s">
        <v>395</v>
      </c>
      <c r="L145" s="139" t="s">
        <v>396</v>
      </c>
    </row>
    <row r="146" spans="11:12" x14ac:dyDescent="0.35">
      <c r="K146" s="140" t="s">
        <v>397</v>
      </c>
      <c r="L146" s="139" t="s">
        <v>398</v>
      </c>
    </row>
    <row r="147" spans="11:12" x14ac:dyDescent="0.35">
      <c r="K147" s="140" t="s">
        <v>399</v>
      </c>
      <c r="L147" s="139" t="s">
        <v>400</v>
      </c>
    </row>
    <row r="148" spans="11:12" x14ac:dyDescent="0.35">
      <c r="K148" s="140" t="s">
        <v>401</v>
      </c>
      <c r="L148" s="139" t="s">
        <v>402</v>
      </c>
    </row>
    <row r="149" spans="11:12" x14ac:dyDescent="0.35">
      <c r="K149" s="140" t="s">
        <v>403</v>
      </c>
      <c r="L149" s="139" t="s">
        <v>404</v>
      </c>
    </row>
    <row r="150" spans="11:12" x14ac:dyDescent="0.35">
      <c r="K150" s="140" t="s">
        <v>280</v>
      </c>
      <c r="L150" s="139" t="s">
        <v>281</v>
      </c>
    </row>
    <row r="151" spans="11:12" x14ac:dyDescent="0.35">
      <c r="K151" s="140" t="s">
        <v>282</v>
      </c>
      <c r="L151" s="139" t="s">
        <v>283</v>
      </c>
    </row>
    <row r="152" spans="11:12" x14ac:dyDescent="0.35">
      <c r="K152" s="140" t="s">
        <v>284</v>
      </c>
      <c r="L152" s="139" t="s">
        <v>405</v>
      </c>
    </row>
    <row r="153" spans="11:12" x14ac:dyDescent="0.35">
      <c r="K153" s="140" t="s">
        <v>285</v>
      </c>
      <c r="L153" s="139" t="s">
        <v>286</v>
      </c>
    </row>
    <row r="154" spans="11:12" x14ac:dyDescent="0.35">
      <c r="K154" s="140" t="s">
        <v>287</v>
      </c>
      <c r="L154" s="139" t="s">
        <v>288</v>
      </c>
    </row>
    <row r="155" spans="11:12" x14ac:dyDescent="0.35">
      <c r="K155" s="140" t="s">
        <v>289</v>
      </c>
      <c r="L155" s="139" t="s">
        <v>290</v>
      </c>
    </row>
    <row r="156" spans="11:12" x14ac:dyDescent="0.35">
      <c r="K156" s="140" t="s">
        <v>291</v>
      </c>
      <c r="L156" s="139" t="s">
        <v>292</v>
      </c>
    </row>
    <row r="157" spans="11:12" x14ac:dyDescent="0.35">
      <c r="K157" s="140" t="s">
        <v>293</v>
      </c>
      <c r="L157" s="139" t="s">
        <v>294</v>
      </c>
    </row>
    <row r="158" spans="11:12" ht="18.600000000000001" thickBot="1" x14ac:dyDescent="0.4">
      <c r="K158" s="141"/>
      <c r="L158" s="142"/>
    </row>
    <row r="159" spans="11:12" ht="18.600000000000001" thickTop="1" x14ac:dyDescent="0.35"/>
    <row r="163" spans="10:12" ht="18.600000000000001" thickBot="1" x14ac:dyDescent="0.4"/>
    <row r="164" spans="10:12" ht="19.2" thickTop="1" thickBot="1" x14ac:dyDescent="0.4">
      <c r="K164" s="104" t="s">
        <v>406</v>
      </c>
      <c r="L164" s="105" t="s">
        <v>104</v>
      </c>
    </row>
    <row r="165" spans="10:12" ht="18.600000000000001" thickTop="1" x14ac:dyDescent="0.35">
      <c r="K165" s="158"/>
      <c r="L165" s="157"/>
    </row>
    <row r="166" spans="10:12" x14ac:dyDescent="0.35">
      <c r="K166" s="101">
        <v>920003</v>
      </c>
      <c r="L166" s="155" t="s">
        <v>407</v>
      </c>
    </row>
    <row r="167" spans="10:12" x14ac:dyDescent="0.35">
      <c r="K167" s="101">
        <v>920001</v>
      </c>
      <c r="L167" s="155" t="s">
        <v>408</v>
      </c>
    </row>
    <row r="168" spans="10:12" x14ac:dyDescent="0.35">
      <c r="K168" s="101">
        <v>920002</v>
      </c>
      <c r="L168" s="155" t="s">
        <v>409</v>
      </c>
    </row>
    <row r="169" spans="10:12" x14ac:dyDescent="0.35">
      <c r="K169" s="101">
        <v>920000</v>
      </c>
      <c r="L169" s="155" t="s">
        <v>410</v>
      </c>
    </row>
    <row r="170" spans="10:12" x14ac:dyDescent="0.35">
      <c r="K170" s="101">
        <v>913000</v>
      </c>
      <c r="L170" s="155" t="s">
        <v>123</v>
      </c>
    </row>
    <row r="171" spans="10:12" x14ac:dyDescent="0.35">
      <c r="K171" s="101">
        <v>932001</v>
      </c>
      <c r="L171" s="155" t="s">
        <v>115</v>
      </c>
    </row>
    <row r="172" spans="10:12" x14ac:dyDescent="0.35">
      <c r="K172" s="101">
        <v>929000</v>
      </c>
      <c r="L172" s="155" t="s">
        <v>129</v>
      </c>
    </row>
    <row r="173" spans="10:12" x14ac:dyDescent="0.35">
      <c r="J173" s="94"/>
      <c r="K173" s="101">
        <v>931001</v>
      </c>
      <c r="L173" s="155" t="s">
        <v>122</v>
      </c>
    </row>
    <row r="174" spans="10:12" x14ac:dyDescent="0.35">
      <c r="K174" s="101">
        <v>937000</v>
      </c>
      <c r="L174" s="155" t="s">
        <v>136</v>
      </c>
    </row>
    <row r="175" spans="10:12" x14ac:dyDescent="0.35">
      <c r="K175" s="101">
        <v>914000</v>
      </c>
      <c r="L175" s="155" t="s">
        <v>411</v>
      </c>
    </row>
    <row r="176" spans="10:12" x14ac:dyDescent="0.35">
      <c r="K176" s="101">
        <v>900004</v>
      </c>
      <c r="L176" s="155" t="s">
        <v>140</v>
      </c>
    </row>
    <row r="177" spans="11:12" x14ac:dyDescent="0.35">
      <c r="K177" s="101">
        <v>932007</v>
      </c>
      <c r="L177" s="155" t="s">
        <v>144</v>
      </c>
    </row>
    <row r="178" spans="11:12" x14ac:dyDescent="0.35">
      <c r="K178" s="101">
        <v>932006</v>
      </c>
      <c r="L178" s="155" t="s">
        <v>147</v>
      </c>
    </row>
    <row r="179" spans="11:12" x14ac:dyDescent="0.35">
      <c r="K179" s="101">
        <v>901002</v>
      </c>
      <c r="L179" s="155" t="s">
        <v>412</v>
      </c>
    </row>
    <row r="180" spans="11:12" x14ac:dyDescent="0.35">
      <c r="K180" s="101">
        <v>906001</v>
      </c>
      <c r="L180" s="155" t="s">
        <v>150</v>
      </c>
    </row>
    <row r="181" spans="11:12" x14ac:dyDescent="0.35">
      <c r="K181" s="101">
        <v>937001</v>
      </c>
      <c r="L181" s="155" t="s">
        <v>153</v>
      </c>
    </row>
    <row r="182" spans="11:12" x14ac:dyDescent="0.35">
      <c r="K182" s="101">
        <v>928001</v>
      </c>
      <c r="L182" s="155" t="s">
        <v>157</v>
      </c>
    </row>
    <row r="183" spans="11:12" x14ac:dyDescent="0.35">
      <c r="K183" s="101">
        <v>923001</v>
      </c>
      <c r="L183" s="155" t="s">
        <v>160</v>
      </c>
    </row>
    <row r="184" spans="11:12" x14ac:dyDescent="0.35">
      <c r="K184" s="101">
        <v>928002</v>
      </c>
      <c r="L184" s="155" t="s">
        <v>163</v>
      </c>
    </row>
    <row r="185" spans="11:12" x14ac:dyDescent="0.35">
      <c r="K185" s="101">
        <v>937002</v>
      </c>
      <c r="L185" s="155" t="s">
        <v>166</v>
      </c>
    </row>
    <row r="186" spans="11:12" x14ac:dyDescent="0.35">
      <c r="K186" s="101">
        <v>900006</v>
      </c>
      <c r="L186" s="155" t="s">
        <v>413</v>
      </c>
    </row>
    <row r="187" spans="11:12" x14ac:dyDescent="0.35">
      <c r="K187" s="101">
        <v>920004</v>
      </c>
      <c r="L187" s="155" t="s">
        <v>414</v>
      </c>
    </row>
    <row r="188" spans="11:12" x14ac:dyDescent="0.35">
      <c r="K188" s="101">
        <v>933003</v>
      </c>
      <c r="L188" s="155" t="s">
        <v>415</v>
      </c>
    </row>
    <row r="189" spans="11:12" x14ac:dyDescent="0.35">
      <c r="K189" s="101">
        <v>923002</v>
      </c>
      <c r="L189" s="155" t="s">
        <v>170</v>
      </c>
    </row>
    <row r="190" spans="11:12" x14ac:dyDescent="0.35">
      <c r="K190" s="101">
        <v>922001</v>
      </c>
      <c r="L190" s="155" t="s">
        <v>416</v>
      </c>
    </row>
    <row r="191" spans="11:12" x14ac:dyDescent="0.35">
      <c r="K191" s="101">
        <v>936001</v>
      </c>
      <c r="L191" s="155" t="s">
        <v>417</v>
      </c>
    </row>
    <row r="192" spans="11:12" x14ac:dyDescent="0.35">
      <c r="K192" s="101">
        <v>936003</v>
      </c>
      <c r="L192" s="155" t="s">
        <v>173</v>
      </c>
    </row>
    <row r="193" spans="11:15" x14ac:dyDescent="0.35">
      <c r="K193" s="101">
        <v>936002</v>
      </c>
      <c r="L193" s="155" t="s">
        <v>177</v>
      </c>
    </row>
    <row r="194" spans="11:15" x14ac:dyDescent="0.35">
      <c r="K194" s="101">
        <v>932002</v>
      </c>
      <c r="L194" s="155" t="s">
        <v>128</v>
      </c>
    </row>
    <row r="195" spans="11:15" x14ac:dyDescent="0.35">
      <c r="K195" s="101">
        <v>932005</v>
      </c>
      <c r="L195" s="155" t="s">
        <v>183</v>
      </c>
    </row>
    <row r="196" spans="11:15" x14ac:dyDescent="0.35">
      <c r="K196" s="101">
        <v>933000</v>
      </c>
      <c r="L196" s="155" t="s">
        <v>187</v>
      </c>
    </row>
    <row r="197" spans="11:15" x14ac:dyDescent="0.35">
      <c r="K197" s="101">
        <v>907001</v>
      </c>
      <c r="L197" s="155" t="s">
        <v>418</v>
      </c>
    </row>
    <row r="198" spans="11:15" ht="18.600000000000001" thickBot="1" x14ac:dyDescent="0.4">
      <c r="K198" s="101">
        <v>900005</v>
      </c>
      <c r="L198" s="155" t="s">
        <v>191</v>
      </c>
    </row>
    <row r="199" spans="11:15" ht="18.600000000000001" thickTop="1" x14ac:dyDescent="0.35">
      <c r="K199" s="101">
        <v>909001</v>
      </c>
      <c r="L199" s="155" t="s">
        <v>194</v>
      </c>
      <c r="N199" s="143" t="s">
        <v>385</v>
      </c>
      <c r="O199" s="144" t="s">
        <v>386</v>
      </c>
    </row>
    <row r="200" spans="11:15" x14ac:dyDescent="0.35">
      <c r="K200" s="101">
        <v>925002</v>
      </c>
      <c r="L200" s="155" t="s">
        <v>419</v>
      </c>
      <c r="N200" s="145" t="s">
        <v>387</v>
      </c>
      <c r="O200" s="146" t="s">
        <v>388</v>
      </c>
    </row>
    <row r="201" spans="11:15" x14ac:dyDescent="0.35">
      <c r="K201" s="101">
        <v>925001</v>
      </c>
      <c r="L201" s="155" t="s">
        <v>420</v>
      </c>
      <c r="N201" s="145" t="s">
        <v>389</v>
      </c>
      <c r="O201" s="146" t="s">
        <v>390</v>
      </c>
    </row>
    <row r="202" spans="11:15" x14ac:dyDescent="0.35">
      <c r="K202" s="101">
        <v>909000</v>
      </c>
      <c r="L202" s="155" t="s">
        <v>197</v>
      </c>
      <c r="N202" s="145" t="s">
        <v>391</v>
      </c>
      <c r="O202" s="146" t="s">
        <v>392</v>
      </c>
    </row>
    <row r="203" spans="11:15" x14ac:dyDescent="0.35">
      <c r="K203" s="101">
        <v>909003</v>
      </c>
      <c r="L203" s="155" t="s">
        <v>421</v>
      </c>
      <c r="N203" s="145" t="s">
        <v>393</v>
      </c>
      <c r="O203" s="146" t="s">
        <v>394</v>
      </c>
    </row>
    <row r="204" spans="11:15" x14ac:dyDescent="0.35">
      <c r="K204" s="101">
        <v>926000</v>
      </c>
      <c r="L204" s="155" t="s">
        <v>200</v>
      </c>
      <c r="N204" s="145" t="s">
        <v>395</v>
      </c>
      <c r="O204" s="146" t="s">
        <v>396</v>
      </c>
    </row>
    <row r="205" spans="11:15" x14ac:dyDescent="0.35">
      <c r="K205" s="101">
        <v>900000</v>
      </c>
      <c r="L205" s="155" t="s">
        <v>422</v>
      </c>
      <c r="N205" s="145" t="s">
        <v>397</v>
      </c>
      <c r="O205" s="146" t="s">
        <v>398</v>
      </c>
    </row>
    <row r="206" spans="11:15" x14ac:dyDescent="0.35">
      <c r="K206" s="101">
        <v>900001</v>
      </c>
      <c r="L206" s="155" t="s">
        <v>423</v>
      </c>
      <c r="N206" s="145" t="s">
        <v>399</v>
      </c>
      <c r="O206" s="146" t="s">
        <v>400</v>
      </c>
    </row>
    <row r="207" spans="11:15" x14ac:dyDescent="0.35">
      <c r="K207" s="101">
        <v>939000</v>
      </c>
      <c r="L207" s="155" t="s">
        <v>424</v>
      </c>
      <c r="N207" s="145" t="s">
        <v>401</v>
      </c>
      <c r="O207" s="146" t="s">
        <v>402</v>
      </c>
    </row>
    <row r="208" spans="11:15" ht="18.600000000000001" thickBot="1" x14ac:dyDescent="0.4">
      <c r="K208" s="101">
        <v>904001</v>
      </c>
      <c r="L208" s="155" t="s">
        <v>135</v>
      </c>
      <c r="N208" s="147" t="s">
        <v>403</v>
      </c>
      <c r="O208" s="148" t="s">
        <v>404</v>
      </c>
    </row>
    <row r="209" spans="11:15" ht="18.600000000000001" thickTop="1" x14ac:dyDescent="0.35">
      <c r="K209" s="101">
        <v>919001</v>
      </c>
      <c r="L209" s="155" t="s">
        <v>206</v>
      </c>
    </row>
    <row r="210" spans="11:15" ht="18.600000000000001" thickBot="1" x14ac:dyDescent="0.4">
      <c r="K210" s="101">
        <v>935000</v>
      </c>
      <c r="L210" s="155" t="s">
        <v>210</v>
      </c>
    </row>
    <row r="211" spans="11:15" ht="18.600000000000001" thickTop="1" x14ac:dyDescent="0.35">
      <c r="K211" s="101">
        <v>932003</v>
      </c>
      <c r="L211" s="155" t="s">
        <v>146</v>
      </c>
      <c r="N211" s="149" t="s">
        <v>295</v>
      </c>
      <c r="O211" s="150" t="s">
        <v>425</v>
      </c>
    </row>
    <row r="212" spans="11:15" x14ac:dyDescent="0.35">
      <c r="K212" s="101">
        <v>923000</v>
      </c>
      <c r="L212" s="155" t="s">
        <v>152</v>
      </c>
      <c r="N212" s="151" t="s">
        <v>297</v>
      </c>
      <c r="O212" s="152" t="s">
        <v>426</v>
      </c>
    </row>
    <row r="213" spans="11:15" x14ac:dyDescent="0.35">
      <c r="K213" s="101">
        <v>910000</v>
      </c>
      <c r="L213" s="155" t="s">
        <v>220</v>
      </c>
      <c r="N213" s="151" t="s">
        <v>299</v>
      </c>
      <c r="O213" s="152" t="s">
        <v>427</v>
      </c>
    </row>
    <row r="214" spans="11:15" x14ac:dyDescent="0.35">
      <c r="K214" s="101">
        <v>940001</v>
      </c>
      <c r="L214" s="155" t="s">
        <v>223</v>
      </c>
      <c r="N214" s="151" t="s">
        <v>301</v>
      </c>
      <c r="O214" s="152" t="s">
        <v>428</v>
      </c>
    </row>
    <row r="215" spans="11:15" x14ac:dyDescent="0.35">
      <c r="K215" s="101">
        <v>940002</v>
      </c>
      <c r="L215" s="155" t="s">
        <v>226</v>
      </c>
      <c r="N215" s="151" t="s">
        <v>303</v>
      </c>
      <c r="O215" s="152" t="s">
        <v>429</v>
      </c>
    </row>
    <row r="216" spans="11:15" x14ac:dyDescent="0.35">
      <c r="K216" s="101">
        <v>921000</v>
      </c>
      <c r="L216" s="155" t="s">
        <v>229</v>
      </c>
      <c r="N216" s="151" t="s">
        <v>305</v>
      </c>
      <c r="O216" s="152" t="s">
        <v>430</v>
      </c>
    </row>
    <row r="217" spans="11:15" x14ac:dyDescent="0.35">
      <c r="K217" s="101">
        <v>902000</v>
      </c>
      <c r="L217" s="155" t="s">
        <v>232</v>
      </c>
      <c r="N217" s="151" t="s">
        <v>307</v>
      </c>
      <c r="O217" s="152" t="s">
        <v>431</v>
      </c>
    </row>
    <row r="218" spans="11:15" x14ac:dyDescent="0.35">
      <c r="K218" s="101">
        <v>902002</v>
      </c>
      <c r="L218" s="155" t="s">
        <v>235</v>
      </c>
      <c r="N218" s="151" t="s">
        <v>309</v>
      </c>
      <c r="O218" s="152" t="s">
        <v>432</v>
      </c>
    </row>
    <row r="219" spans="11:15" x14ac:dyDescent="0.35">
      <c r="K219" s="101">
        <v>911000</v>
      </c>
      <c r="L219" s="155" t="s">
        <v>238</v>
      </c>
      <c r="N219" s="151" t="s">
        <v>311</v>
      </c>
      <c r="O219" s="152" t="s">
        <v>433</v>
      </c>
    </row>
    <row r="220" spans="11:15" x14ac:dyDescent="0.35">
      <c r="K220" s="101">
        <v>916000</v>
      </c>
      <c r="L220" s="155" t="s">
        <v>241</v>
      </c>
      <c r="N220" s="151" t="s">
        <v>313</v>
      </c>
      <c r="O220" s="152" t="s">
        <v>434</v>
      </c>
    </row>
    <row r="221" spans="11:15" x14ac:dyDescent="0.35">
      <c r="K221" s="101">
        <v>938000</v>
      </c>
      <c r="L221" s="155" t="s">
        <v>243</v>
      </c>
      <c r="N221" s="151" t="s">
        <v>315</v>
      </c>
      <c r="O221" s="152" t="s">
        <v>435</v>
      </c>
    </row>
    <row r="222" spans="11:15" x14ac:dyDescent="0.35">
      <c r="K222" s="101">
        <v>927000</v>
      </c>
      <c r="L222" s="155" t="s">
        <v>436</v>
      </c>
      <c r="N222" s="151" t="s">
        <v>317</v>
      </c>
      <c r="O222" s="152" t="s">
        <v>437</v>
      </c>
    </row>
    <row r="223" spans="11:15" x14ac:dyDescent="0.35">
      <c r="K223" s="101">
        <v>927002</v>
      </c>
      <c r="L223" s="155" t="s">
        <v>438</v>
      </c>
      <c r="N223" s="151" t="s">
        <v>319</v>
      </c>
      <c r="O223" s="152" t="s">
        <v>439</v>
      </c>
    </row>
    <row r="224" spans="11:15" x14ac:dyDescent="0.35">
      <c r="K224" s="101">
        <v>930000</v>
      </c>
      <c r="L224" s="155" t="s">
        <v>245</v>
      </c>
      <c r="N224" s="151" t="s">
        <v>321</v>
      </c>
      <c r="O224" s="152" t="s">
        <v>440</v>
      </c>
    </row>
    <row r="225" spans="11:15" x14ac:dyDescent="0.35">
      <c r="K225" s="101">
        <v>919000</v>
      </c>
      <c r="L225" s="155" t="s">
        <v>247</v>
      </c>
      <c r="N225" s="151" t="s">
        <v>321</v>
      </c>
      <c r="O225" s="152" t="s">
        <v>441</v>
      </c>
    </row>
    <row r="226" spans="11:15" x14ac:dyDescent="0.35">
      <c r="K226" s="101">
        <v>919002</v>
      </c>
      <c r="L226" s="155" t="s">
        <v>249</v>
      </c>
      <c r="N226" s="151" t="s">
        <v>324</v>
      </c>
      <c r="O226" s="152" t="s">
        <v>442</v>
      </c>
    </row>
    <row r="227" spans="11:15" x14ac:dyDescent="0.35">
      <c r="K227" s="101">
        <v>901000</v>
      </c>
      <c r="L227" s="155" t="s">
        <v>169</v>
      </c>
      <c r="N227" s="151" t="s">
        <v>326</v>
      </c>
      <c r="O227" s="152" t="s">
        <v>443</v>
      </c>
    </row>
    <row r="228" spans="11:15" x14ac:dyDescent="0.35">
      <c r="K228" s="101">
        <v>901001</v>
      </c>
      <c r="L228" s="155" t="s">
        <v>444</v>
      </c>
      <c r="N228" s="151" t="s">
        <v>328</v>
      </c>
      <c r="O228" s="152" t="s">
        <v>445</v>
      </c>
    </row>
    <row r="229" spans="11:15" x14ac:dyDescent="0.35">
      <c r="K229" s="101">
        <v>922000</v>
      </c>
      <c r="L229" s="155" t="s">
        <v>446</v>
      </c>
      <c r="N229" s="151" t="s">
        <v>330</v>
      </c>
      <c r="O229" s="152" t="s">
        <v>447</v>
      </c>
    </row>
    <row r="230" spans="11:15" x14ac:dyDescent="0.35">
      <c r="K230" s="101">
        <v>915000</v>
      </c>
      <c r="L230" s="155" t="s">
        <v>251</v>
      </c>
      <c r="N230" s="151" t="s">
        <v>332</v>
      </c>
      <c r="O230" s="152" t="s">
        <v>448</v>
      </c>
    </row>
    <row r="231" spans="11:15" x14ac:dyDescent="0.35">
      <c r="K231" s="101">
        <v>903000</v>
      </c>
      <c r="L231" s="155" t="s">
        <v>449</v>
      </c>
      <c r="N231" s="151" t="s">
        <v>334</v>
      </c>
      <c r="O231" s="152" t="s">
        <v>450</v>
      </c>
    </row>
    <row r="232" spans="11:15" x14ac:dyDescent="0.35">
      <c r="K232" s="101">
        <v>932004</v>
      </c>
      <c r="L232" s="155" t="s">
        <v>253</v>
      </c>
      <c r="N232" s="151" t="s">
        <v>336</v>
      </c>
      <c r="O232" s="152" t="s">
        <v>451</v>
      </c>
    </row>
    <row r="233" spans="11:15" x14ac:dyDescent="0.35">
      <c r="K233" s="101">
        <v>907003</v>
      </c>
      <c r="L233" s="155" t="s">
        <v>255</v>
      </c>
      <c r="N233" s="151" t="s">
        <v>338</v>
      </c>
      <c r="O233" s="152" t="s">
        <v>452</v>
      </c>
    </row>
    <row r="234" spans="11:15" x14ac:dyDescent="0.35">
      <c r="K234" s="101">
        <v>908000</v>
      </c>
      <c r="L234" s="155" t="s">
        <v>257</v>
      </c>
      <c r="N234" s="151" t="s">
        <v>340</v>
      </c>
      <c r="O234" s="152" t="s">
        <v>453</v>
      </c>
    </row>
    <row r="235" spans="11:15" x14ac:dyDescent="0.35">
      <c r="K235" s="101">
        <v>928000</v>
      </c>
      <c r="L235" s="155" t="s">
        <v>259</v>
      </c>
      <c r="N235" s="151" t="s">
        <v>343</v>
      </c>
      <c r="O235" s="152" t="s">
        <v>454</v>
      </c>
    </row>
    <row r="236" spans="11:15" x14ac:dyDescent="0.35">
      <c r="K236" s="101">
        <v>912000</v>
      </c>
      <c r="L236" s="155" t="s">
        <v>261</v>
      </c>
      <c r="N236" s="151" t="s">
        <v>345</v>
      </c>
      <c r="O236" s="152" t="s">
        <v>455</v>
      </c>
    </row>
    <row r="237" spans="11:15" x14ac:dyDescent="0.35">
      <c r="K237" s="101">
        <v>931002</v>
      </c>
      <c r="L237" s="155" t="s">
        <v>263</v>
      </c>
      <c r="N237" s="151" t="s">
        <v>347</v>
      </c>
      <c r="O237" s="152" t="s">
        <v>456</v>
      </c>
    </row>
    <row r="238" spans="11:15" x14ac:dyDescent="0.35">
      <c r="K238" s="101">
        <v>931003</v>
      </c>
      <c r="L238" s="155" t="s">
        <v>457</v>
      </c>
      <c r="N238" s="151" t="s">
        <v>349</v>
      </c>
      <c r="O238" s="152" t="s">
        <v>458</v>
      </c>
    </row>
    <row r="239" spans="11:15" x14ac:dyDescent="0.35">
      <c r="K239" s="101">
        <v>906000</v>
      </c>
      <c r="L239" s="155" t="s">
        <v>180</v>
      </c>
      <c r="N239" s="151" t="s">
        <v>351</v>
      </c>
      <c r="O239" s="152" t="s">
        <v>459</v>
      </c>
    </row>
    <row r="240" spans="11:15" x14ac:dyDescent="0.35">
      <c r="K240" s="101">
        <v>904000</v>
      </c>
      <c r="L240" s="155" t="s">
        <v>57</v>
      </c>
      <c r="N240" s="151" t="s">
        <v>353</v>
      </c>
      <c r="O240" s="152" t="s">
        <v>460</v>
      </c>
    </row>
    <row r="241" spans="11:15" x14ac:dyDescent="0.35">
      <c r="K241" s="101">
        <v>904002</v>
      </c>
      <c r="L241" s="155" t="s">
        <v>267</v>
      </c>
      <c r="N241" s="151" t="s">
        <v>355</v>
      </c>
      <c r="O241" s="152" t="s">
        <v>461</v>
      </c>
    </row>
    <row r="242" spans="11:15" x14ac:dyDescent="0.35">
      <c r="K242" s="101">
        <v>907002</v>
      </c>
      <c r="L242" s="155" t="s">
        <v>462</v>
      </c>
      <c r="N242" s="151" t="s">
        <v>357</v>
      </c>
      <c r="O242" s="152" t="s">
        <v>463</v>
      </c>
    </row>
    <row r="243" spans="11:15" x14ac:dyDescent="0.35">
      <c r="K243" s="101">
        <v>924003</v>
      </c>
      <c r="L243" s="155" t="s">
        <v>269</v>
      </c>
      <c r="N243" s="151" t="s">
        <v>359</v>
      </c>
      <c r="O243" s="152" t="s">
        <v>464</v>
      </c>
    </row>
    <row r="244" spans="11:15" x14ac:dyDescent="0.35">
      <c r="K244" s="101">
        <v>924000</v>
      </c>
      <c r="L244" s="155" t="s">
        <v>271</v>
      </c>
      <c r="N244" s="151" t="s">
        <v>361</v>
      </c>
      <c r="O244" s="152" t="s">
        <v>465</v>
      </c>
    </row>
    <row r="245" spans="11:15" x14ac:dyDescent="0.35">
      <c r="K245" s="101">
        <v>905000</v>
      </c>
      <c r="L245" s="155" t="s">
        <v>273</v>
      </c>
      <c r="N245" s="151" t="s">
        <v>363</v>
      </c>
      <c r="O245" s="152" t="s">
        <v>466</v>
      </c>
    </row>
    <row r="246" spans="11:15" x14ac:dyDescent="0.35">
      <c r="K246" s="101">
        <v>918000</v>
      </c>
      <c r="L246" s="155" t="s">
        <v>225</v>
      </c>
      <c r="N246" s="151" t="s">
        <v>365</v>
      </c>
      <c r="O246" s="152" t="s">
        <v>467</v>
      </c>
    </row>
    <row r="247" spans="11:15" x14ac:dyDescent="0.35">
      <c r="K247" s="101">
        <v>934000</v>
      </c>
      <c r="L247" s="155" t="s">
        <v>276</v>
      </c>
      <c r="N247" s="151" t="s">
        <v>367</v>
      </c>
      <c r="O247" s="152" t="s">
        <v>468</v>
      </c>
    </row>
    <row r="248" spans="11:15" x14ac:dyDescent="0.35">
      <c r="K248" s="101">
        <v>925000</v>
      </c>
      <c r="L248" s="155" t="s">
        <v>469</v>
      </c>
      <c r="N248" s="151" t="s">
        <v>369</v>
      </c>
      <c r="O248" s="152" t="s">
        <v>470</v>
      </c>
    </row>
    <row r="249" spans="11:15" ht="18.600000000000001" thickBot="1" x14ac:dyDescent="0.4">
      <c r="K249" s="102">
        <v>917000</v>
      </c>
      <c r="L249" s="156" t="s">
        <v>278</v>
      </c>
      <c r="N249" s="151" t="s">
        <v>371</v>
      </c>
      <c r="O249" s="152" t="s">
        <v>471</v>
      </c>
    </row>
    <row r="250" spans="11:15" ht="18.600000000000001" thickTop="1" x14ac:dyDescent="0.35">
      <c r="N250" s="151" t="s">
        <v>373</v>
      </c>
      <c r="O250" s="152" t="s">
        <v>472</v>
      </c>
    </row>
    <row r="251" spans="11:15" ht="18.600000000000001" thickBot="1" x14ac:dyDescent="0.4">
      <c r="N251" s="153" t="s">
        <v>375</v>
      </c>
      <c r="O251" s="154" t="s">
        <v>473</v>
      </c>
    </row>
    <row r="252" spans="11:15" ht="18.600000000000001" thickTop="1" x14ac:dyDescent="0.35"/>
  </sheetData>
  <sortState xmlns:xlrd2="http://schemas.microsoft.com/office/spreadsheetml/2017/richdata2" ref="N193:O233">
    <sortCondition ref="N193"/>
  </sortState>
  <mergeCells count="4">
    <mergeCell ref="E3:F3"/>
    <mergeCell ref="E6:F6"/>
    <mergeCell ref="E2:F2"/>
    <mergeCell ref="E5:F5"/>
  </mergeCells>
  <dataValidations count="2">
    <dataValidation type="list" allowBlank="1" showInputMessage="1" showErrorMessage="1" sqref="B6" xr:uid="{B015DB68-79F1-4952-8557-E23AB8443B26}">
      <formula1>$D$21:$D$22</formula1>
    </dataValidation>
    <dataValidation type="list" allowBlank="1" showInputMessage="1" showErrorMessage="1" sqref="B9" xr:uid="{40621589-9085-43AB-A59C-E1A4560C2F18}">
      <formula1>$D$47:$D$51</formula1>
    </dataValidation>
  </dataValidations>
  <hyperlinks>
    <hyperlink ref="E44" r:id="rId1" location="place_id_parameters" display="https://developers.google.com/maps/documentation/embed/guide - place_id_parameters" xr:uid="{31B3014F-1DF2-4793-9071-D76A550DAEB9}"/>
    <hyperlink ref="E23" r:id="rId2" display="https://www.google.com/maps/dir/?api=1&amp;origin=Google+Pyrmont+NSW&amp;destination=QVB&amp;destination_place_id=ChIJISz8NjyuEmsRFTQ9Iw7Ear8&amp;travelmode=walking" xr:uid="{0DE971D7-E08E-4D7C-BAAB-C8489E57E857}"/>
    <hyperlink ref="E20" r:id="rId3" display="https://www.google.com/maps/dir/?api=1&amp;origin=Space+Needle+Seattle+WA&amp;destination=Pike+Place+Market+Seattle+WA&amp;travelmode=&quot;&amp;" xr:uid="{2B27DE6D-9AF4-4B5F-9F3F-6AAB184EDF9D}"/>
  </hyperlinks>
  <pageMargins left="0.7" right="0.7" top="0.75" bottom="0.75" header="0.3" footer="0.3"/>
  <pageSetup orientation="portrait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AB833-72AB-4B7A-B411-0CE17B57D6DC}">
  <sheetPr>
    <tabColor rgb="FFFFCCCC"/>
  </sheetPr>
  <dimension ref="A1:AA229"/>
  <sheetViews>
    <sheetView topLeftCell="G1" zoomScale="85" zoomScaleNormal="85" workbookViewId="0"/>
  </sheetViews>
  <sheetFormatPr baseColWidth="10" defaultColWidth="11" defaultRowHeight="18" x14ac:dyDescent="0.35"/>
  <cols>
    <col min="1" max="1" width="2" style="22" customWidth="1"/>
    <col min="2" max="2" width="14.59765625" style="22" customWidth="1"/>
    <col min="3" max="3" width="13.19921875" style="22" customWidth="1"/>
    <col min="4" max="4" width="2.69921875" style="22" customWidth="1"/>
    <col min="5" max="5" width="11.5" style="22" customWidth="1"/>
    <col min="6" max="6" width="14.19921875" style="22" customWidth="1"/>
    <col min="7" max="7" width="14.59765625" style="22" customWidth="1"/>
    <col min="8" max="8" width="39.3984375" style="22" customWidth="1"/>
    <col min="9" max="9" width="78.09765625" style="22" customWidth="1"/>
    <col min="10" max="10" width="67.59765625" style="22" bestFit="1" customWidth="1"/>
    <col min="11" max="11" width="67" style="22" customWidth="1"/>
    <col min="12" max="12" width="13.09765625" style="22" customWidth="1"/>
    <col min="13" max="13" width="13.3984375" style="23" customWidth="1"/>
    <col min="14" max="14" width="22.8984375" style="22" customWidth="1"/>
    <col min="15" max="15" width="4" style="22" customWidth="1"/>
    <col min="16" max="16" width="30" style="22" customWidth="1"/>
    <col min="17" max="17" width="4.09765625" style="22" customWidth="1"/>
    <col min="18" max="18" width="3.09765625" style="22" customWidth="1"/>
    <col min="19" max="19" width="53.09765625" style="22" customWidth="1"/>
    <col min="20" max="20" width="3.69921875" customWidth="1"/>
    <col min="21" max="21" width="4.09765625" customWidth="1"/>
    <col min="22" max="22" width="29.59765625" style="22" customWidth="1"/>
    <col min="23" max="23" width="17.5" style="22" customWidth="1"/>
    <col min="24" max="24" width="11" style="22"/>
    <col min="25" max="25" width="10.8984375" style="22" customWidth="1"/>
    <col min="26" max="26" width="46.19921875" style="22" customWidth="1"/>
    <col min="27" max="27" width="96.19921875" style="22" customWidth="1"/>
    <col min="28" max="16384" width="11" style="22"/>
  </cols>
  <sheetData>
    <row r="1" spans="1:27" ht="18.75" customHeight="1" x14ac:dyDescent="0.35">
      <c r="A1" s="220" t="s">
        <v>4</v>
      </c>
      <c r="B1" s="220" t="s">
        <v>4</v>
      </c>
      <c r="M1" s="22"/>
    </row>
    <row r="2" spans="1:27" ht="18.75" customHeight="1" x14ac:dyDescent="0.35">
      <c r="B2" s="220"/>
      <c r="M2" s="22"/>
    </row>
    <row r="3" spans="1:27" ht="18.75" customHeight="1" thickBot="1" x14ac:dyDescent="0.4">
      <c r="F3" s="22" t="s">
        <v>474</v>
      </c>
    </row>
    <row r="4" spans="1:27" ht="18.75" customHeight="1" thickTop="1" thickBot="1" x14ac:dyDescent="0.4">
      <c r="F4" s="22" t="s">
        <v>475</v>
      </c>
      <c r="Z4" s="281" t="s">
        <v>476</v>
      </c>
      <c r="AA4" s="282" t="s">
        <v>93</v>
      </c>
    </row>
    <row r="5" spans="1:27" ht="18.75" customHeight="1" thickTop="1" thickBot="1" x14ac:dyDescent="0.4">
      <c r="F5" s="283" t="s">
        <v>477</v>
      </c>
      <c r="G5" s="284" t="s">
        <v>478</v>
      </c>
      <c r="H5" s="285" t="s">
        <v>479</v>
      </c>
      <c r="I5" s="285" t="s">
        <v>480</v>
      </c>
      <c r="J5" s="286" t="s">
        <v>481</v>
      </c>
      <c r="K5" s="287" t="s">
        <v>93</v>
      </c>
      <c r="L5" s="288" t="s">
        <v>482</v>
      </c>
      <c r="N5" s="103" t="s">
        <v>155</v>
      </c>
      <c r="P5" s="103" t="s">
        <v>483</v>
      </c>
      <c r="R5" s="289"/>
      <c r="S5" s="290" t="s">
        <v>484</v>
      </c>
      <c r="T5" s="291"/>
      <c r="V5" s="103" t="s">
        <v>2</v>
      </c>
      <c r="Z5" s="292" t="s">
        <v>291</v>
      </c>
      <c r="AA5" s="293" t="s">
        <v>485</v>
      </c>
    </row>
    <row r="6" spans="1:27" ht="18.75" customHeight="1" thickTop="1" thickBot="1" x14ac:dyDescent="0.4">
      <c r="B6" s="167" t="s">
        <v>71</v>
      </c>
      <c r="C6" s="385">
        <f>Dejeuner</f>
        <v>18</v>
      </c>
      <c r="E6" s="22">
        <v>1</v>
      </c>
      <c r="F6" s="294" t="s">
        <v>486</v>
      </c>
      <c r="G6" s="295">
        <v>931002</v>
      </c>
      <c r="H6" s="296" t="s">
        <v>487</v>
      </c>
      <c r="I6" s="296" t="str">
        <f>Num_synd_et_Nom_synd[[#This Row],[Provenance]]&amp;" - "&amp;Num_synd_et_Nom_synd[[#This Row],['# Synd]]</f>
        <v>Cégep de Sept-Îles - 03-02-002</v>
      </c>
      <c r="J6" s="296" t="s">
        <v>488</v>
      </c>
      <c r="K6" s="296" t="s">
        <v>264</v>
      </c>
      <c r="L6" s="297" t="str">
        <f>Num_synd_et_Nom_synd[[#This Row],['# Synd]]</f>
        <v>03-02-002</v>
      </c>
      <c r="N6" s="127" t="s">
        <v>11</v>
      </c>
      <c r="P6" s="298" t="s">
        <v>489</v>
      </c>
      <c r="R6" s="299"/>
      <c r="S6" s="300" t="s">
        <v>12</v>
      </c>
      <c r="T6" s="301"/>
      <c r="V6" s="106" t="s">
        <v>14</v>
      </c>
      <c r="Y6" s="94"/>
      <c r="Z6" s="302" t="s">
        <v>490</v>
      </c>
      <c r="AA6" s="303" t="s">
        <v>491</v>
      </c>
    </row>
    <row r="7" spans="1:27" ht="18.75" customHeight="1" thickTop="1" thickBot="1" x14ac:dyDescent="0.4">
      <c r="B7" s="167" t="s">
        <v>72</v>
      </c>
      <c r="C7" s="385">
        <f>Diner</f>
        <v>27</v>
      </c>
      <c r="E7" s="22">
        <v>2</v>
      </c>
      <c r="F7" s="304" t="s">
        <v>492</v>
      </c>
      <c r="G7" s="305">
        <v>900005</v>
      </c>
      <c r="H7" s="306" t="s">
        <v>493</v>
      </c>
      <c r="I7" s="306" t="str">
        <f>Num_synd_et_Nom_synd[[#This Row],[Provenance]]&amp;" - "&amp;Num_synd_et_Nom_synd[[#This Row],['# Synd]]</f>
        <v>École des pêches et d'aquaculture du Québec - 03-04-002</v>
      </c>
      <c r="J7" s="306" t="s">
        <v>494</v>
      </c>
      <c r="K7" s="306" t="s">
        <v>192</v>
      </c>
      <c r="L7" s="307" t="str">
        <f>Num_synd_et_Nom_synd[[#This Row],['# Synd]]</f>
        <v>03-04-002</v>
      </c>
      <c r="N7" s="128" t="s">
        <v>162</v>
      </c>
      <c r="P7" s="106" t="s">
        <v>495</v>
      </c>
      <c r="R7" s="299"/>
      <c r="S7" s="308" t="s">
        <v>496</v>
      </c>
      <c r="T7" s="301"/>
      <c r="V7" s="109" t="s">
        <v>6</v>
      </c>
      <c r="Z7" s="302" t="s">
        <v>497</v>
      </c>
      <c r="AA7" s="303" t="s">
        <v>498</v>
      </c>
    </row>
    <row r="8" spans="1:27" ht="18.75" customHeight="1" thickTop="1" thickBot="1" x14ac:dyDescent="0.4">
      <c r="B8" s="167" t="s">
        <v>73</v>
      </c>
      <c r="C8" s="385">
        <f>Souper</f>
        <v>34</v>
      </c>
      <c r="E8" s="22">
        <v>3</v>
      </c>
      <c r="F8" s="304" t="s">
        <v>499</v>
      </c>
      <c r="G8" s="305">
        <v>900004</v>
      </c>
      <c r="H8" s="306" t="s">
        <v>140</v>
      </c>
      <c r="I8" s="306" t="str">
        <f>Num_synd_et_Nom_synd[[#This Row],[Provenance]]&amp;" - "&amp;Num_synd_et_Nom_synd[[#This Row],['# Synd]]</f>
        <v>CEC de Carleton-sur-Mer - 03-04-003</v>
      </c>
      <c r="J8" s="306" t="s">
        <v>500</v>
      </c>
      <c r="K8" s="306" t="s">
        <v>141</v>
      </c>
      <c r="L8" s="307" t="str">
        <f>Num_synd_et_Nom_synd[[#This Row],['# Synd]]</f>
        <v>03-04-003</v>
      </c>
      <c r="N8" s="129" t="s">
        <v>165</v>
      </c>
      <c r="P8" s="128" t="s">
        <v>501</v>
      </c>
      <c r="R8" s="299"/>
      <c r="S8" s="309" t="s">
        <v>502</v>
      </c>
      <c r="T8" s="301"/>
      <c r="Z8" s="302" t="s">
        <v>503</v>
      </c>
      <c r="AA8" s="303" t="s">
        <v>504</v>
      </c>
    </row>
    <row r="9" spans="1:27" ht="18.75" customHeight="1" thickTop="1" thickBot="1" x14ac:dyDescent="0.4">
      <c r="B9" s="167"/>
      <c r="C9" s="170"/>
      <c r="E9" s="22">
        <v>4</v>
      </c>
      <c r="F9" s="304" t="s">
        <v>505</v>
      </c>
      <c r="G9" s="305">
        <v>919000</v>
      </c>
      <c r="H9" s="306" t="s">
        <v>506</v>
      </c>
      <c r="I9" s="306" t="str">
        <f>Num_synd_et_Nom_synd[[#This Row],[Provenance]]&amp;" - "&amp;Num_synd_et_Nom_synd[[#This Row],['# Synd]]</f>
        <v>Cégep de l'Outaouais - 03-06-001</v>
      </c>
      <c r="J9" s="306" t="s">
        <v>507</v>
      </c>
      <c r="K9" s="306" t="s">
        <v>248</v>
      </c>
      <c r="L9" s="307" t="str">
        <f>Num_synd_et_Nom_synd[[#This Row],['# Synd]]</f>
        <v>03-06-001</v>
      </c>
      <c r="N9" s="109" t="s">
        <v>168</v>
      </c>
      <c r="P9" s="128" t="s">
        <v>508</v>
      </c>
      <c r="R9" s="299"/>
      <c r="S9" s="309" t="s">
        <v>509</v>
      </c>
      <c r="T9" s="301"/>
      <c r="V9" s="22" t="s">
        <v>106</v>
      </c>
      <c r="Z9" s="302" t="s">
        <v>510</v>
      </c>
      <c r="AA9" s="303" t="s">
        <v>511</v>
      </c>
    </row>
    <row r="10" spans="1:27" ht="18.75" customHeight="1" thickTop="1" thickBot="1" x14ac:dyDescent="0.4">
      <c r="B10" s="167" t="s">
        <v>512</v>
      </c>
      <c r="C10" s="385">
        <f>Coucher</f>
        <v>216.5</v>
      </c>
      <c r="E10" s="22">
        <v>5</v>
      </c>
      <c r="F10" s="304" t="s">
        <v>513</v>
      </c>
      <c r="G10" s="305">
        <v>919001</v>
      </c>
      <c r="H10" s="306" t="s">
        <v>514</v>
      </c>
      <c r="I10" s="306" t="str">
        <f>Num_synd_et_Nom_synd[[#This Row],[Provenance]]&amp;" - "&amp;Num_synd_et_Nom_synd[[#This Row],['# Synd]]</f>
        <v>Cégep Héritage - 03-06-006</v>
      </c>
      <c r="J10" s="306" t="s">
        <v>515</v>
      </c>
      <c r="K10" s="306" t="s">
        <v>207</v>
      </c>
      <c r="L10" s="307" t="str">
        <f>Num_synd_et_Nom_synd[[#This Row],['# Synd]]</f>
        <v>03-06-006</v>
      </c>
      <c r="P10" s="128" t="s">
        <v>516</v>
      </c>
      <c r="R10" s="299"/>
      <c r="S10" s="309" t="s">
        <v>517</v>
      </c>
      <c r="T10" s="301"/>
      <c r="V10" s="110" t="s">
        <v>111</v>
      </c>
      <c r="W10" s="111" t="s">
        <v>14</v>
      </c>
      <c r="X10" s="112" t="s">
        <v>54</v>
      </c>
      <c r="Z10" s="302" t="s">
        <v>518</v>
      </c>
      <c r="AA10" s="303" t="s">
        <v>519</v>
      </c>
    </row>
    <row r="11" spans="1:27" ht="18.75" customHeight="1" thickTop="1" thickBot="1" x14ac:dyDescent="0.4">
      <c r="B11" s="167" t="s">
        <v>520</v>
      </c>
      <c r="C11" s="385">
        <f>sans_pièce_justificative</f>
        <v>35</v>
      </c>
      <c r="E11" s="22">
        <v>6</v>
      </c>
      <c r="F11" s="304" t="s">
        <v>521</v>
      </c>
      <c r="G11" s="305">
        <v>910000</v>
      </c>
      <c r="H11" s="306" t="s">
        <v>522</v>
      </c>
      <c r="I11" s="306" t="str">
        <f>Num_synd_et_Nom_synd[[#This Row],[Provenance]]&amp;" - "&amp;Num_synd_et_Nom_synd[[#This Row],['# Synd]]</f>
        <v>Cégep de Lanaudière à Joliette - 03-07-001</v>
      </c>
      <c r="J11" s="306" t="s">
        <v>523</v>
      </c>
      <c r="K11" s="306" t="s">
        <v>221</v>
      </c>
      <c r="L11" s="307" t="str">
        <f>Num_synd_et_Nom_synd[[#This Row],['# Synd]]</f>
        <v>03-07-001</v>
      </c>
      <c r="N11" s="121" t="s">
        <v>175</v>
      </c>
      <c r="P11" s="128" t="s">
        <v>524</v>
      </c>
      <c r="R11" s="299"/>
      <c r="S11" s="309" t="s">
        <v>525</v>
      </c>
      <c r="T11" s="301"/>
      <c r="V11" s="115" t="s">
        <v>115</v>
      </c>
      <c r="W11" s="116">
        <v>235</v>
      </c>
      <c r="X11" s="117">
        <v>492</v>
      </c>
      <c r="Z11" s="302" t="s">
        <v>526</v>
      </c>
      <c r="AA11" s="303" t="s">
        <v>527</v>
      </c>
    </row>
    <row r="12" spans="1:27" ht="18.75" customHeight="1" thickTop="1" thickBot="1" x14ac:dyDescent="0.4">
      <c r="B12" s="94"/>
      <c r="E12" s="22">
        <v>7</v>
      </c>
      <c r="F12" s="304" t="s">
        <v>528</v>
      </c>
      <c r="G12" s="305">
        <v>940001</v>
      </c>
      <c r="H12" s="306" t="s">
        <v>529</v>
      </c>
      <c r="I12" s="306" t="str">
        <f>Num_synd_et_Nom_synd[[#This Row],[Provenance]]&amp;" - "&amp;Num_synd_et_Nom_synd[[#This Row],['# Synd]]</f>
        <v>Cégep de Lanaudière à l'Assomption - 03-07-004</v>
      </c>
      <c r="J12" s="306" t="s">
        <v>530</v>
      </c>
      <c r="K12" s="306" t="s">
        <v>224</v>
      </c>
      <c r="L12" s="307" t="str">
        <f>Num_synd_et_Nom_synd[[#This Row],['# Synd]]</f>
        <v>03-07-004</v>
      </c>
      <c r="N12" s="122" t="s">
        <v>179</v>
      </c>
      <c r="P12" s="109" t="s">
        <v>531</v>
      </c>
      <c r="R12" s="299"/>
      <c r="S12" s="309" t="s">
        <v>532</v>
      </c>
      <c r="T12" s="301"/>
      <c r="V12" s="118" t="s">
        <v>119</v>
      </c>
      <c r="W12" s="119">
        <v>830</v>
      </c>
      <c r="X12" s="120">
        <v>597</v>
      </c>
      <c r="Z12" s="302" t="s">
        <v>293</v>
      </c>
      <c r="AA12" s="303" t="s">
        <v>533</v>
      </c>
    </row>
    <row r="13" spans="1:27" ht="18.75" customHeight="1" thickTop="1" thickBot="1" x14ac:dyDescent="0.4">
      <c r="B13" s="167" t="s">
        <v>77</v>
      </c>
      <c r="C13" s="385">
        <f>Bareme_du_Km</f>
        <v>0.65</v>
      </c>
      <c r="E13" s="22">
        <v>8</v>
      </c>
      <c r="F13" s="304" t="s">
        <v>534</v>
      </c>
      <c r="G13" s="305">
        <v>940002</v>
      </c>
      <c r="H13" s="306" t="s">
        <v>535</v>
      </c>
      <c r="I13" s="306" t="str">
        <f>Num_synd_et_Nom_synd[[#This Row],[Provenance]]&amp;" - "&amp;Num_synd_et_Nom_synd[[#This Row],['# Synd]]</f>
        <v>Cégep de Lanaudière à Terrebonne - 03-07-005</v>
      </c>
      <c r="J13" s="306" t="s">
        <v>536</v>
      </c>
      <c r="K13" s="306" t="s">
        <v>227</v>
      </c>
      <c r="L13" s="307" t="str">
        <f>Num_synd_et_Nom_synd[[#This Row],['# Synd]]</f>
        <v>03-07-005</v>
      </c>
      <c r="N13" s="122" t="s">
        <v>182</v>
      </c>
      <c r="R13" s="299"/>
      <c r="S13" s="309" t="s">
        <v>537</v>
      </c>
      <c r="T13" s="301"/>
      <c r="V13" s="118" t="s">
        <v>122</v>
      </c>
      <c r="W13" s="119">
        <v>402</v>
      </c>
      <c r="X13" s="120">
        <v>659</v>
      </c>
      <c r="Z13" s="302" t="s">
        <v>285</v>
      </c>
      <c r="AA13" s="303" t="s">
        <v>538</v>
      </c>
    </row>
    <row r="14" spans="1:27" ht="18.75" customHeight="1" thickTop="1" thickBot="1" x14ac:dyDescent="0.4">
      <c r="B14" s="310" t="s">
        <v>539</v>
      </c>
      <c r="C14" s="385">
        <f>Bareme_du_Km_Hybride</f>
        <v>0.65</v>
      </c>
      <c r="E14" s="22">
        <v>9</v>
      </c>
      <c r="F14" s="304" t="s">
        <v>540</v>
      </c>
      <c r="G14" s="305">
        <v>928000</v>
      </c>
      <c r="H14" s="306" t="s">
        <v>541</v>
      </c>
      <c r="I14" s="306" t="str">
        <f>Num_synd_et_Nom_synd[[#This Row],[Provenance]]&amp;" - "&amp;Num_synd_et_Nom_synd[[#This Row],['# Synd]]</f>
        <v>Cégep de Saint-Jérôme - 03-08-002</v>
      </c>
      <c r="J14" s="306" t="s">
        <v>542</v>
      </c>
      <c r="K14" s="306" t="s">
        <v>260</v>
      </c>
      <c r="L14" s="307" t="str">
        <f>Num_synd_et_Nom_synd[[#This Row],['# Synd]]</f>
        <v>03-08-002</v>
      </c>
      <c r="N14" s="165" t="s">
        <v>185</v>
      </c>
      <c r="P14" s="124" t="s">
        <v>142</v>
      </c>
      <c r="R14" s="299"/>
      <c r="S14" s="309" t="s">
        <v>543</v>
      </c>
      <c r="T14" s="301"/>
      <c r="V14" s="118" t="s">
        <v>126</v>
      </c>
      <c r="W14" s="119">
        <v>569</v>
      </c>
      <c r="X14" s="120">
        <v>797</v>
      </c>
      <c r="Z14" s="302" t="s">
        <v>282</v>
      </c>
      <c r="AA14" s="303" t="s">
        <v>544</v>
      </c>
    </row>
    <row r="15" spans="1:27" ht="18.75" customHeight="1" thickTop="1" thickBot="1" x14ac:dyDescent="0.4">
      <c r="B15" s="94"/>
      <c r="E15" s="22">
        <v>10</v>
      </c>
      <c r="F15" s="304" t="s">
        <v>545</v>
      </c>
      <c r="G15" s="305">
        <v>911000</v>
      </c>
      <c r="H15" s="306" t="s">
        <v>546</v>
      </c>
      <c r="I15" s="306" t="str">
        <f>Num_synd_et_Nom_synd[[#This Row],[Provenance]]&amp;" - "&amp;Num_synd_et_Nom_synd[[#This Row],['# Synd]]</f>
        <v>Cégep Lionel Groulx  - 03-08-004</v>
      </c>
      <c r="J15" s="306" t="s">
        <v>547</v>
      </c>
      <c r="K15" s="306" t="s">
        <v>239</v>
      </c>
      <c r="L15" s="307" t="str">
        <f>Num_synd_et_Nom_synd[[#This Row],['# Synd]]</f>
        <v>03-08-004</v>
      </c>
      <c r="N15" s="123" t="s">
        <v>189</v>
      </c>
      <c r="P15" s="126" t="s">
        <v>495</v>
      </c>
      <c r="R15" s="299"/>
      <c r="S15" s="309" t="s">
        <v>548</v>
      </c>
      <c r="T15" s="301"/>
      <c r="V15" s="118" t="s">
        <v>128</v>
      </c>
      <c r="W15" s="119">
        <v>217</v>
      </c>
      <c r="X15" s="120">
        <v>475</v>
      </c>
      <c r="Z15" s="302" t="s">
        <v>289</v>
      </c>
      <c r="AA15" s="303" t="s">
        <v>549</v>
      </c>
    </row>
    <row r="16" spans="1:27" ht="18.75" customHeight="1" thickTop="1" thickBot="1" x14ac:dyDescent="0.4">
      <c r="B16" s="94"/>
      <c r="E16" s="22">
        <v>11</v>
      </c>
      <c r="F16" s="304" t="s">
        <v>550</v>
      </c>
      <c r="G16" s="305">
        <v>912000</v>
      </c>
      <c r="H16" s="306" t="s">
        <v>551</v>
      </c>
      <c r="I16" s="306" t="str">
        <f>Num_synd_et_Nom_synd[[#This Row],[Provenance]]&amp;" - "&amp;Num_synd_et_Nom_synd[[#This Row],['# Synd]]</f>
        <v>Cégep de Saint-Laurent - 03-09-004</v>
      </c>
      <c r="J16" s="306" t="s">
        <v>552</v>
      </c>
      <c r="K16" s="306" t="s">
        <v>262</v>
      </c>
      <c r="L16" s="307" t="str">
        <f>Num_synd_et_Nom_synd[[#This Row],['# Synd]]</f>
        <v>03-09-004</v>
      </c>
      <c r="R16" s="299"/>
      <c r="S16" s="309" t="s">
        <v>553</v>
      </c>
      <c r="T16" s="301"/>
      <c r="V16" s="118" t="s">
        <v>132</v>
      </c>
      <c r="W16" s="119">
        <v>763</v>
      </c>
      <c r="X16" s="120">
        <v>1020</v>
      </c>
      <c r="Z16" s="302" t="s">
        <v>280</v>
      </c>
      <c r="AA16" s="303" t="s">
        <v>554</v>
      </c>
    </row>
    <row r="17" spans="2:27" ht="18.75" customHeight="1" thickTop="1" thickBot="1" x14ac:dyDescent="0.4">
      <c r="B17" s="94"/>
      <c r="E17" s="22">
        <v>12</v>
      </c>
      <c r="F17" s="304" t="s">
        <v>555</v>
      </c>
      <c r="G17" s="305">
        <v>930000</v>
      </c>
      <c r="H17" s="306" t="s">
        <v>556</v>
      </c>
      <c r="I17" s="306" t="str">
        <f>Num_synd_et_Nom_synd[[#This Row],[Provenance]]&amp;" - "&amp;Num_synd_et_Nom_synd[[#This Row],['# Synd]]</f>
        <v>Cégep de Montmorency - 03-09-005</v>
      </c>
      <c r="J17" s="306" t="s">
        <v>557</v>
      </c>
      <c r="K17" s="306" t="s">
        <v>246</v>
      </c>
      <c r="L17" s="307" t="str">
        <f>Num_synd_et_Nom_synd[[#This Row],['# Synd]]</f>
        <v>03-09-005</v>
      </c>
      <c r="N17" s="124" t="s">
        <v>142</v>
      </c>
      <c r="R17" s="299"/>
      <c r="S17" s="309" t="s">
        <v>558</v>
      </c>
      <c r="T17" s="301"/>
      <c r="V17" s="118" t="s">
        <v>135</v>
      </c>
      <c r="W17" s="119">
        <v>240</v>
      </c>
      <c r="X17" s="120">
        <v>90</v>
      </c>
      <c r="Z17" s="302" t="s">
        <v>13</v>
      </c>
      <c r="AA17" s="303" t="s">
        <v>559</v>
      </c>
    </row>
    <row r="18" spans="2:27" ht="18.75" customHeight="1" thickTop="1" thickBot="1" x14ac:dyDescent="0.4">
      <c r="B18" s="94"/>
      <c r="E18" s="22">
        <v>13</v>
      </c>
      <c r="F18" s="304" t="s">
        <v>560</v>
      </c>
      <c r="G18" s="305">
        <v>916000</v>
      </c>
      <c r="H18" s="306" t="s">
        <v>561</v>
      </c>
      <c r="I18" s="306" t="str">
        <f>Num_synd_et_Nom_synd[[#This Row],[Provenance]]&amp;" - "&amp;Num_synd_et_Nom_synd[[#This Row],['# Synd]]</f>
        <v>Cégep de Maisonneuve - 03-09-006</v>
      </c>
      <c r="J18" s="306" t="s">
        <v>562</v>
      </c>
      <c r="K18" s="306" t="s">
        <v>242</v>
      </c>
      <c r="L18" s="307" t="str">
        <f>Num_synd_et_Nom_synd[[#This Row],['# Synd]]</f>
        <v>03-09-006</v>
      </c>
      <c r="N18" s="126" t="s">
        <v>179</v>
      </c>
      <c r="P18" s="103" t="s">
        <v>563</v>
      </c>
      <c r="R18" s="299"/>
      <c r="S18" s="309" t="s">
        <v>564</v>
      </c>
      <c r="T18" s="301"/>
      <c r="V18" s="118" t="s">
        <v>139</v>
      </c>
      <c r="W18" s="119">
        <v>450</v>
      </c>
      <c r="X18" s="120">
        <v>198</v>
      </c>
      <c r="Z18" s="302" t="s">
        <v>565</v>
      </c>
      <c r="AA18" s="303" t="s">
        <v>566</v>
      </c>
    </row>
    <row r="19" spans="2:27" ht="18.75" customHeight="1" thickTop="1" x14ac:dyDescent="0.35">
      <c r="B19" s="94"/>
      <c r="E19" s="22">
        <v>14</v>
      </c>
      <c r="F19" s="304" t="s">
        <v>567</v>
      </c>
      <c r="G19" s="305">
        <v>917000</v>
      </c>
      <c r="H19" s="306" t="s">
        <v>568</v>
      </c>
      <c r="I19" s="306" t="str">
        <f>Num_synd_et_Nom_synd[[#This Row],[Provenance]]&amp;" - "&amp;Num_synd_et_Nom_synd[[#This Row],['# Synd]]</f>
        <v>Cégep du Vieux Montréal - 03-09-010</v>
      </c>
      <c r="J19" s="306" t="s">
        <v>569</v>
      </c>
      <c r="K19" s="306" t="s">
        <v>279</v>
      </c>
      <c r="L19" s="307" t="str">
        <f>Num_synd_et_Nom_synd[[#This Row],['# Synd]]</f>
        <v>03-09-010</v>
      </c>
      <c r="P19" s="106" t="s">
        <v>570</v>
      </c>
      <c r="R19" s="299"/>
      <c r="S19" s="309" t="s">
        <v>571</v>
      </c>
      <c r="T19" s="301"/>
      <c r="V19" s="118" t="s">
        <v>143</v>
      </c>
      <c r="W19" s="119">
        <v>240</v>
      </c>
      <c r="X19" s="120">
        <v>80</v>
      </c>
      <c r="Z19" s="311" t="s">
        <v>572</v>
      </c>
      <c r="AA19" s="303" t="s">
        <v>573</v>
      </c>
    </row>
    <row r="20" spans="2:27" ht="18.75" customHeight="1" thickBot="1" x14ac:dyDescent="0.4">
      <c r="E20" s="22">
        <v>15</v>
      </c>
      <c r="F20" s="304" t="s">
        <v>574</v>
      </c>
      <c r="G20" s="305">
        <v>935000</v>
      </c>
      <c r="H20" s="306" t="s">
        <v>575</v>
      </c>
      <c r="I20" s="306" t="str">
        <f>Num_synd_et_Nom_synd[[#This Row],[Provenance]]&amp;" - "&amp;Num_synd_et_Nom_synd[[#This Row],['# Synd]]</f>
        <v>Cégep John Abbott - 03-09-018</v>
      </c>
      <c r="J20" s="306" t="s">
        <v>576</v>
      </c>
      <c r="K20" s="306" t="s">
        <v>211</v>
      </c>
      <c r="L20" s="307" t="str">
        <f>Num_synd_et_Nom_synd[[#This Row],['# Synd]]</f>
        <v>03-09-018</v>
      </c>
      <c r="N20" s="22" t="s">
        <v>96</v>
      </c>
      <c r="P20" s="109" t="s">
        <v>577</v>
      </c>
      <c r="R20" s="299"/>
      <c r="S20" s="309" t="s">
        <v>578</v>
      </c>
      <c r="T20" s="301"/>
      <c r="V20" s="118" t="s">
        <v>146</v>
      </c>
      <c r="W20" s="119">
        <v>219</v>
      </c>
      <c r="X20" s="120">
        <v>472</v>
      </c>
      <c r="Z20" s="302" t="s">
        <v>56</v>
      </c>
      <c r="AA20" s="303" t="s">
        <v>579</v>
      </c>
    </row>
    <row r="21" spans="2:27" ht="18.75" customHeight="1" thickTop="1" thickBot="1" x14ac:dyDescent="0.4">
      <c r="E21" s="22">
        <v>16</v>
      </c>
      <c r="F21" s="304" t="s">
        <v>580</v>
      </c>
      <c r="G21" s="305">
        <v>913000</v>
      </c>
      <c r="H21" s="306" t="s">
        <v>581</v>
      </c>
      <c r="I21" s="306" t="str">
        <f>Num_synd_et_Nom_synd[[#This Row],[Provenance]]&amp;" - "&amp;Num_synd_et_Nom_synd[[#This Row],['# Synd]]</f>
        <v>Cégep d'Ahuntsic  - 03-09-024</v>
      </c>
      <c r="J21" s="306" t="s">
        <v>582</v>
      </c>
      <c r="K21" s="306" t="s">
        <v>124</v>
      </c>
      <c r="L21" s="307" t="str">
        <f>Num_synd_et_Nom_synd[[#This Row],['# Synd]]</f>
        <v>03-09-024</v>
      </c>
      <c r="N21" s="96" t="s">
        <v>99</v>
      </c>
      <c r="R21" s="299"/>
      <c r="S21" s="309" t="s">
        <v>583</v>
      </c>
      <c r="T21" s="301"/>
      <c r="V21" s="118" t="s">
        <v>149</v>
      </c>
      <c r="W21" s="119">
        <v>145</v>
      </c>
      <c r="X21" s="120">
        <v>404</v>
      </c>
      <c r="Z21" s="312" t="s">
        <v>584</v>
      </c>
      <c r="AA21" s="313" t="s">
        <v>585</v>
      </c>
    </row>
    <row r="22" spans="2:27" ht="18.75" customHeight="1" thickTop="1" thickBot="1" x14ac:dyDescent="0.4">
      <c r="E22" s="22">
        <v>17</v>
      </c>
      <c r="F22" s="304" t="s">
        <v>586</v>
      </c>
      <c r="G22" s="305">
        <v>938000</v>
      </c>
      <c r="H22" s="306" t="s">
        <v>587</v>
      </c>
      <c r="I22" s="306" t="str">
        <f>Num_synd_et_Nom_synd[[#This Row],[Provenance]]&amp;" - "&amp;Num_synd_et_Nom_synd[[#This Row],['# Synd]]</f>
        <v>Cégep de Marie-Victorin  - 03-09-049</v>
      </c>
      <c r="J22" s="306" t="s">
        <v>588</v>
      </c>
      <c r="K22" s="306" t="s">
        <v>244</v>
      </c>
      <c r="L22" s="307" t="str">
        <f>Num_synd_et_Nom_synd[[#This Row],['# Synd]]</f>
        <v>03-09-049</v>
      </c>
      <c r="P22" s="124" t="s">
        <v>142</v>
      </c>
      <c r="R22" s="299"/>
      <c r="S22" s="309" t="s">
        <v>589</v>
      </c>
      <c r="T22" s="301"/>
      <c r="V22" s="118" t="s">
        <v>152</v>
      </c>
      <c r="W22" s="119">
        <v>144</v>
      </c>
      <c r="X22" s="120">
        <v>370</v>
      </c>
    </row>
    <row r="23" spans="2:27" ht="18.75" customHeight="1" thickTop="1" thickBot="1" x14ac:dyDescent="0.4">
      <c r="E23" s="22">
        <v>18</v>
      </c>
      <c r="F23" s="304" t="s">
        <v>590</v>
      </c>
      <c r="G23" s="305">
        <v>933000</v>
      </c>
      <c r="H23" s="306" t="s">
        <v>591</v>
      </c>
      <c r="I23" s="306" t="str">
        <f>Num_synd_et_Nom_synd[[#This Row],[Provenance]]&amp;" - "&amp;Num_synd_et_Nom_synd[[#This Row],['# Synd]]</f>
        <v>Cégep de Dawson - 03-09-071</v>
      </c>
      <c r="J23" s="306" t="s">
        <v>592</v>
      </c>
      <c r="K23" s="306" t="s">
        <v>188</v>
      </c>
      <c r="L23" s="307" t="str">
        <f>Num_synd_et_Nom_synd[[#This Row],['# Synd]]</f>
        <v>03-09-071</v>
      </c>
      <c r="N23" s="103" t="s">
        <v>118</v>
      </c>
      <c r="P23" s="126" t="s">
        <v>570</v>
      </c>
      <c r="R23" s="299"/>
      <c r="S23" s="309" t="s">
        <v>593</v>
      </c>
      <c r="T23" s="301"/>
      <c r="V23" s="118" t="s">
        <v>156</v>
      </c>
      <c r="W23" s="119">
        <v>222</v>
      </c>
      <c r="X23" s="120">
        <v>39</v>
      </c>
    </row>
    <row r="24" spans="2:27" ht="18.75" customHeight="1" thickTop="1" x14ac:dyDescent="0.35">
      <c r="E24" s="22">
        <v>19</v>
      </c>
      <c r="F24" s="304" t="s">
        <v>594</v>
      </c>
      <c r="G24" s="305">
        <v>934000</v>
      </c>
      <c r="H24" s="306" t="s">
        <v>595</v>
      </c>
      <c r="I24" s="306" t="str">
        <f>Num_synd_et_Nom_synd[[#This Row],[Provenance]]&amp;" - "&amp;Num_synd_et_Nom_synd[[#This Row],['# Synd]]</f>
        <v>Cégep de Vanier, Montréal - 03-09-072</v>
      </c>
      <c r="J24" s="306" t="s">
        <v>596</v>
      </c>
      <c r="K24" s="306" t="s">
        <v>277</v>
      </c>
      <c r="L24" s="307" t="str">
        <f>Num_synd_et_Nom_synd[[#This Row],['# Synd]]</f>
        <v>03-09-072</v>
      </c>
      <c r="N24" s="106" t="s">
        <v>99</v>
      </c>
      <c r="R24" s="299"/>
      <c r="S24" s="309" t="s">
        <v>597</v>
      </c>
      <c r="T24" s="301"/>
      <c r="V24" s="118" t="s">
        <v>159</v>
      </c>
      <c r="W24" s="119">
        <v>270</v>
      </c>
      <c r="X24" s="120">
        <v>25</v>
      </c>
    </row>
    <row r="25" spans="2:27" ht="18.75" customHeight="1" thickBot="1" x14ac:dyDescent="0.4">
      <c r="E25" s="22">
        <v>20</v>
      </c>
      <c r="F25" s="304" t="s">
        <v>598</v>
      </c>
      <c r="G25" s="305">
        <v>915000</v>
      </c>
      <c r="H25" s="306" t="s">
        <v>599</v>
      </c>
      <c r="I25" s="306" t="str">
        <f>Num_synd_et_Nom_synd[[#This Row],[Provenance]]&amp;" - "&amp;Num_synd_et_Nom_synd[[#This Row],['# Synd]]</f>
        <v>Cégep de Rosemont - 03-09-073</v>
      </c>
      <c r="J25" s="306" t="s">
        <v>600</v>
      </c>
      <c r="K25" s="306" t="s">
        <v>252</v>
      </c>
      <c r="L25" s="307" t="str">
        <f>Num_synd_et_Nom_synd[[#This Row],['# Synd]]</f>
        <v>03-09-073</v>
      </c>
      <c r="N25" s="109" t="s">
        <v>125</v>
      </c>
      <c r="R25" s="299"/>
      <c r="S25" s="309" t="s">
        <v>5</v>
      </c>
      <c r="T25" s="301"/>
      <c r="V25" s="118" t="s">
        <v>6</v>
      </c>
      <c r="W25" s="119">
        <v>257</v>
      </c>
      <c r="X25" s="120">
        <v>0</v>
      </c>
    </row>
    <row r="26" spans="2:27" ht="18.75" customHeight="1" thickTop="1" thickBot="1" x14ac:dyDescent="0.4">
      <c r="E26" s="22">
        <v>21</v>
      </c>
      <c r="F26" s="304" t="s">
        <v>601</v>
      </c>
      <c r="G26" s="305">
        <v>929000</v>
      </c>
      <c r="H26" s="306" t="s">
        <v>602</v>
      </c>
      <c r="I26" s="306" t="str">
        <f>Num_synd_et_Nom_synd[[#This Row],[Provenance]]&amp;" - "&amp;Num_synd_et_Nom_synd[[#This Row],['# Synd]]</f>
        <v>Cégep André-Laurendeau - 03-09-074</v>
      </c>
      <c r="J26" s="306" t="s">
        <v>603</v>
      </c>
      <c r="K26" s="306" t="s">
        <v>130</v>
      </c>
      <c r="L26" s="307" t="str">
        <f>Num_synd_et_Nom_synd[[#This Row],['# Synd]]</f>
        <v>03-09-074</v>
      </c>
      <c r="R26" s="299"/>
      <c r="S26" s="309" t="s">
        <v>604</v>
      </c>
      <c r="T26" s="301"/>
      <c r="V26" s="118" t="s">
        <v>14</v>
      </c>
      <c r="W26" s="119">
        <v>0</v>
      </c>
      <c r="X26" s="120">
        <v>257</v>
      </c>
    </row>
    <row r="27" spans="2:27" ht="18.75" customHeight="1" thickTop="1" x14ac:dyDescent="0.35">
      <c r="E27" s="22">
        <v>22</v>
      </c>
      <c r="F27" s="304" t="s">
        <v>605</v>
      </c>
      <c r="G27" s="305">
        <v>932006</v>
      </c>
      <c r="H27" s="306" t="s">
        <v>147</v>
      </c>
      <c r="I27" s="306" t="str">
        <f>Num_synd_et_Nom_synd[[#This Row],[Provenance]]&amp;" - "&amp;Num_synd_et_Nom_synd[[#This Row],['# Synd]]</f>
        <v>CEC de Chibougamau - 03-10-002</v>
      </c>
      <c r="J27" s="306" t="s">
        <v>606</v>
      </c>
      <c r="K27" s="306" t="s">
        <v>148</v>
      </c>
      <c r="L27" s="307" t="str">
        <f>Num_synd_et_Nom_synd[[#This Row],['# Synd]]</f>
        <v>03-10-002</v>
      </c>
      <c r="N27" s="121" t="s">
        <v>131</v>
      </c>
      <c r="R27" s="299"/>
      <c r="S27" s="309" t="s">
        <v>607</v>
      </c>
      <c r="T27" s="301"/>
      <c r="V27" s="118" t="s">
        <v>169</v>
      </c>
      <c r="W27" s="119">
        <v>296</v>
      </c>
      <c r="X27" s="120">
        <v>553</v>
      </c>
    </row>
    <row r="28" spans="2:27" ht="18.75" customHeight="1" x14ac:dyDescent="0.35">
      <c r="E28" s="22">
        <v>23</v>
      </c>
      <c r="F28" s="304" t="s">
        <v>608</v>
      </c>
      <c r="G28" s="305">
        <v>920000</v>
      </c>
      <c r="H28" s="306" t="s">
        <v>609</v>
      </c>
      <c r="I28" s="306" t="str">
        <f>Num_synd_et_Nom_synd[[#This Row],[Provenance]]&amp;" - "&amp;Num_synd_et_Nom_synd[[#This Row],['# Synd]]</f>
        <v>Cégep de l'Abitibi-Témiscamingue à Rouyn - 03-10-004</v>
      </c>
      <c r="J28" s="306" t="s">
        <v>610</v>
      </c>
      <c r="K28" s="306" t="s">
        <v>121</v>
      </c>
      <c r="L28" s="307" t="str">
        <f>Num_synd_et_Nom_synd[[#This Row],['# Synd]]</f>
        <v>03-10-004</v>
      </c>
      <c r="N28" s="122" t="s">
        <v>134</v>
      </c>
      <c r="Q28" s="125"/>
      <c r="R28" s="299"/>
      <c r="S28" s="309" t="s">
        <v>611</v>
      </c>
      <c r="T28" s="301"/>
      <c r="V28" s="118" t="s">
        <v>172</v>
      </c>
      <c r="W28" s="119">
        <v>882</v>
      </c>
      <c r="X28" s="120">
        <v>639</v>
      </c>
    </row>
    <row r="29" spans="2:27" ht="18.75" customHeight="1" thickBot="1" x14ac:dyDescent="0.4">
      <c r="E29" s="22">
        <v>24</v>
      </c>
      <c r="F29" s="304" t="s">
        <v>612</v>
      </c>
      <c r="G29" s="305">
        <v>902000</v>
      </c>
      <c r="H29" s="306" t="s">
        <v>613</v>
      </c>
      <c r="I29" s="306" t="str">
        <f>Num_synd_et_Nom_synd[[#This Row],[Provenance]]&amp;" - "&amp;Num_synd_et_Nom_synd[[#This Row],['# Synd]]</f>
        <v>Cégep de Limoilou  - 03-11-001</v>
      </c>
      <c r="J29" s="306" t="s">
        <v>614</v>
      </c>
      <c r="K29" s="306" t="s">
        <v>233</v>
      </c>
      <c r="L29" s="307" t="str">
        <f>Num_synd_et_Nom_synd[[#This Row],['# Synd]]</f>
        <v>03-11-001</v>
      </c>
      <c r="N29" s="123" t="s">
        <v>138</v>
      </c>
      <c r="R29" s="299"/>
      <c r="S29" s="309" t="s">
        <v>615</v>
      </c>
      <c r="T29" s="301"/>
      <c r="V29" s="118" t="s">
        <v>176</v>
      </c>
      <c r="W29" s="119">
        <v>636</v>
      </c>
      <c r="X29" s="120">
        <v>893</v>
      </c>
    </row>
    <row r="30" spans="2:27" ht="18.75" customHeight="1" thickTop="1" thickBot="1" x14ac:dyDescent="0.4">
      <c r="E30" s="22">
        <v>25</v>
      </c>
      <c r="F30" s="304" t="s">
        <v>616</v>
      </c>
      <c r="G30" s="305">
        <v>921000</v>
      </c>
      <c r="H30" s="306" t="s">
        <v>617</v>
      </c>
      <c r="I30" s="306" t="str">
        <f>Num_synd_et_Nom_synd[[#This Row],[Provenance]]&amp;" - "&amp;Num_synd_et_Nom_synd[[#This Row],['# Synd]]</f>
        <v>Cégep de Lévis-Lauzon - 03-11-002</v>
      </c>
      <c r="J30" s="306" t="s">
        <v>618</v>
      </c>
      <c r="K30" s="306" t="s">
        <v>230</v>
      </c>
      <c r="L30" s="307" t="str">
        <f>Num_synd_et_Nom_synd[[#This Row],['# Synd]]</f>
        <v>03-11-002</v>
      </c>
      <c r="R30" s="299"/>
      <c r="S30" s="309" t="s">
        <v>619</v>
      </c>
      <c r="T30" s="301"/>
      <c r="V30" s="118" t="s">
        <v>180</v>
      </c>
      <c r="W30" s="119">
        <v>153</v>
      </c>
      <c r="X30" s="120">
        <v>160</v>
      </c>
    </row>
    <row r="31" spans="2:27" ht="18.75" customHeight="1" thickTop="1" thickBot="1" x14ac:dyDescent="0.4">
      <c r="E31" s="22">
        <v>26</v>
      </c>
      <c r="F31" s="304" t="s">
        <v>620</v>
      </c>
      <c r="G31" s="305">
        <v>926000</v>
      </c>
      <c r="H31" s="306" t="s">
        <v>621</v>
      </c>
      <c r="I31" s="306" t="str">
        <f>Num_synd_et_Nom_synd[[#This Row],[Provenance]]&amp;" - "&amp;Num_synd_et_Nom_synd[[#This Row],['# Synd]]</f>
        <v>Cégep Garneau - 03-11-003</v>
      </c>
      <c r="J31" s="306" t="s">
        <v>622</v>
      </c>
      <c r="K31" s="306" t="s">
        <v>201</v>
      </c>
      <c r="L31" s="307" t="str">
        <f>Num_synd_et_Nom_synd[[#This Row],['# Synd]]</f>
        <v>03-11-003</v>
      </c>
      <c r="N31" s="124" t="s">
        <v>142</v>
      </c>
      <c r="R31" s="299"/>
      <c r="S31" s="309" t="s">
        <v>623</v>
      </c>
      <c r="T31" s="301"/>
      <c r="V31" s="118" t="s">
        <v>57</v>
      </c>
      <c r="W31" s="119">
        <v>217</v>
      </c>
      <c r="X31" s="120">
        <v>153</v>
      </c>
    </row>
    <row r="32" spans="2:27" ht="18.75" customHeight="1" thickTop="1" thickBot="1" x14ac:dyDescent="0.4">
      <c r="E32" s="22">
        <v>27</v>
      </c>
      <c r="F32" s="304" t="s">
        <v>624</v>
      </c>
      <c r="G32" s="305">
        <v>936002</v>
      </c>
      <c r="H32" s="306" t="s">
        <v>625</v>
      </c>
      <c r="I32" s="306" t="str">
        <f>Num_synd_et_Nom_synd[[#This Row],[Provenance]]&amp;" - "&amp;Num_synd_et_Nom_synd[[#This Row],['# Synd]]</f>
        <v>Cégep Champlain Campus Saint-Lawrence - 03-11-013</v>
      </c>
      <c r="J32" s="306" t="s">
        <v>626</v>
      </c>
      <c r="K32" s="306" t="s">
        <v>178</v>
      </c>
      <c r="L32" s="307" t="str">
        <f>Num_synd_et_Nom_synd[[#This Row],['# Synd]]</f>
        <v>03-11-013</v>
      </c>
      <c r="N32" s="126" t="s">
        <v>134</v>
      </c>
      <c r="R32" s="299"/>
      <c r="S32" s="309" t="s">
        <v>627</v>
      </c>
      <c r="T32" s="301"/>
      <c r="V32" s="118" t="s">
        <v>186</v>
      </c>
      <c r="W32" s="119">
        <v>232</v>
      </c>
      <c r="X32" s="120">
        <v>25</v>
      </c>
    </row>
    <row r="33" spans="4:24" ht="18.75" customHeight="1" thickTop="1" thickBot="1" x14ac:dyDescent="0.4">
      <c r="E33" s="22">
        <v>28</v>
      </c>
      <c r="F33" s="304" t="s">
        <v>628</v>
      </c>
      <c r="G33" s="305">
        <v>937000</v>
      </c>
      <c r="H33" s="306" t="s">
        <v>629</v>
      </c>
      <c r="I33" s="306" t="str">
        <f>Num_synd_et_Nom_synd[[#This Row],[Provenance]]&amp;" - "&amp;Num_synd_et_Nom_synd[[#This Row],['# Synd]]</f>
        <v>Cégep de Beauce-Appalache - 03-11-015</v>
      </c>
      <c r="J33" s="306" t="s">
        <v>630</v>
      </c>
      <c r="K33" s="306" t="s">
        <v>137</v>
      </c>
      <c r="L33" s="307" t="str">
        <f>Num_synd_et_Nom_synd[[#This Row],['# Synd]]</f>
        <v>03-11-015</v>
      </c>
      <c r="R33" s="299"/>
      <c r="S33" s="309" t="s">
        <v>631</v>
      </c>
      <c r="T33" s="301"/>
      <c r="V33" s="118" t="s">
        <v>190</v>
      </c>
      <c r="W33" s="119">
        <v>291</v>
      </c>
      <c r="X33" s="120">
        <v>549</v>
      </c>
    </row>
    <row r="34" spans="4:24" ht="18.75" customHeight="1" thickTop="1" thickBot="1" x14ac:dyDescent="0.4">
      <c r="E34" s="22">
        <v>29</v>
      </c>
      <c r="F34" s="304" t="s">
        <v>632</v>
      </c>
      <c r="G34" s="305">
        <v>924000</v>
      </c>
      <c r="H34" s="306" t="s">
        <v>633</v>
      </c>
      <c r="I34" s="306" t="str">
        <f>Num_synd_et_Nom_synd[[#This Row],[Provenance]]&amp;" - "&amp;Num_synd_et_Nom_synd[[#This Row],['# Synd]]</f>
        <v>Cégep Thetford - 03-11-023</v>
      </c>
      <c r="J34" s="306" t="s">
        <v>634</v>
      </c>
      <c r="K34" s="306" t="s">
        <v>272</v>
      </c>
      <c r="L34" s="307" t="str">
        <f>Num_synd_et_Nom_synd[[#This Row],['# Synd]]</f>
        <v>03-11-023</v>
      </c>
      <c r="N34" s="103" t="s">
        <v>204</v>
      </c>
      <c r="R34" s="299"/>
      <c r="S34" s="309" t="s">
        <v>635</v>
      </c>
      <c r="T34" s="301"/>
      <c r="V34" s="118" t="s">
        <v>193</v>
      </c>
      <c r="W34" s="119">
        <v>127</v>
      </c>
      <c r="X34" s="120">
        <v>338</v>
      </c>
    </row>
    <row r="35" spans="4:24" ht="18.75" customHeight="1" thickTop="1" x14ac:dyDescent="0.35">
      <c r="E35" s="22">
        <v>30</v>
      </c>
      <c r="F35" s="304" t="s">
        <v>636</v>
      </c>
      <c r="G35" s="305">
        <v>932007</v>
      </c>
      <c r="H35" s="306" t="s">
        <v>637</v>
      </c>
      <c r="I35" s="306" t="str">
        <f>Num_synd_et_Nom_synd[[#This Row],[Provenance]]&amp;" - "&amp;Num_synd_et_Nom_synd[[#This Row],['# Synd]]</f>
        <v>CEC de Charlevoix Cégep - 03-11-026</v>
      </c>
      <c r="J35" s="306" t="s">
        <v>638</v>
      </c>
      <c r="K35" s="306" t="s">
        <v>145</v>
      </c>
      <c r="L35" s="307" t="str">
        <f>Num_synd_et_Nom_synd[[#This Row],['# Synd]]</f>
        <v>03-11-026</v>
      </c>
      <c r="N35" s="127" t="s">
        <v>208</v>
      </c>
      <c r="R35" s="299"/>
      <c r="S35" s="309" t="s">
        <v>639</v>
      </c>
      <c r="T35" s="301"/>
      <c r="V35" s="118" t="s">
        <v>196</v>
      </c>
      <c r="W35" s="119">
        <v>201</v>
      </c>
      <c r="X35" s="120">
        <v>56</v>
      </c>
    </row>
    <row r="36" spans="4:24" ht="18.75" customHeight="1" x14ac:dyDescent="0.35">
      <c r="E36" s="22">
        <v>31</v>
      </c>
      <c r="F36" s="304" t="s">
        <v>640</v>
      </c>
      <c r="G36" s="305">
        <v>923000</v>
      </c>
      <c r="H36" s="306" t="s">
        <v>641</v>
      </c>
      <c r="I36" s="306" t="str">
        <f>Num_synd_et_Nom_synd[[#This Row],[Provenance]]&amp;" - "&amp;Num_synd_et_Nom_synd[[#This Row],['# Synd]]</f>
        <v>Cégep de La Pocatière - 03-12-008</v>
      </c>
      <c r="J36" s="306" t="s">
        <v>642</v>
      </c>
      <c r="K36" s="306" t="s">
        <v>217</v>
      </c>
      <c r="L36" s="307" t="str">
        <f>Num_synd_et_Nom_synd[[#This Row],['# Synd]]</f>
        <v>03-12-008</v>
      </c>
      <c r="N36" s="128" t="s">
        <v>212</v>
      </c>
      <c r="R36" s="299"/>
      <c r="S36" s="309" t="s">
        <v>643</v>
      </c>
      <c r="T36" s="301"/>
      <c r="V36" s="118" t="s">
        <v>199</v>
      </c>
      <c r="W36" s="119">
        <v>243</v>
      </c>
      <c r="X36" s="120">
        <v>68</v>
      </c>
    </row>
    <row r="37" spans="4:24" ht="18.75" customHeight="1" x14ac:dyDescent="0.35">
      <c r="E37" s="22">
        <v>32</v>
      </c>
      <c r="F37" s="304" t="s">
        <v>644</v>
      </c>
      <c r="G37" s="305">
        <v>932002</v>
      </c>
      <c r="H37" s="306" t="s">
        <v>645</v>
      </c>
      <c r="I37" s="306" t="str">
        <f>Num_synd_et_Nom_synd[[#This Row],[Provenance]]&amp;" - "&amp;Num_synd_et_Nom_synd[[#This Row],['# Synd]]</f>
        <v>Cégep de Chicoutimi - 03-13-002</v>
      </c>
      <c r="J37" s="306" t="s">
        <v>646</v>
      </c>
      <c r="K37" s="306" t="s">
        <v>181</v>
      </c>
      <c r="L37" s="307" t="str">
        <f>Num_synd_et_Nom_synd[[#This Row],['# Synd]]</f>
        <v>03-13-002</v>
      </c>
      <c r="N37" s="128" t="s">
        <v>215</v>
      </c>
      <c r="R37" s="299"/>
      <c r="S37" s="309" t="s">
        <v>647</v>
      </c>
      <c r="T37" s="301"/>
      <c r="V37" s="118" t="s">
        <v>202</v>
      </c>
      <c r="W37" s="119">
        <v>249</v>
      </c>
      <c r="X37" s="120">
        <v>40</v>
      </c>
    </row>
    <row r="38" spans="4:24" ht="18.75" customHeight="1" x14ac:dyDescent="0.35">
      <c r="E38" s="22">
        <v>33</v>
      </c>
      <c r="F38" s="304" t="s">
        <v>648</v>
      </c>
      <c r="G38" s="305">
        <v>932004</v>
      </c>
      <c r="H38" s="306" t="s">
        <v>649</v>
      </c>
      <c r="I38" s="306" t="str">
        <f>Num_synd_et_Nom_synd[[#This Row],[Provenance]]&amp;" - "&amp;Num_synd_et_Nom_synd[[#This Row],['# Synd]]</f>
        <v>Cégep de Saint-Félicien - 03-13-003</v>
      </c>
      <c r="J38" s="306" t="s">
        <v>650</v>
      </c>
      <c r="K38" s="306" t="s">
        <v>254</v>
      </c>
      <c r="L38" s="307" t="str">
        <f>Num_synd_et_Nom_synd[[#This Row],['# Synd]]</f>
        <v>03-13-003</v>
      </c>
      <c r="N38" s="129" t="s">
        <v>218</v>
      </c>
      <c r="R38" s="299"/>
      <c r="S38" s="309" t="s">
        <v>651</v>
      </c>
      <c r="T38" s="301"/>
      <c r="V38" s="118" t="s">
        <v>205</v>
      </c>
      <c r="W38" s="119">
        <v>314</v>
      </c>
      <c r="X38" s="120">
        <v>56</v>
      </c>
    </row>
    <row r="39" spans="4:24" ht="18.75" customHeight="1" thickBot="1" x14ac:dyDescent="0.4">
      <c r="D39" s="314"/>
      <c r="E39" s="22">
        <v>34</v>
      </c>
      <c r="F39" s="304" t="s">
        <v>652</v>
      </c>
      <c r="G39" s="305">
        <v>932001</v>
      </c>
      <c r="H39" s="306" t="s">
        <v>653</v>
      </c>
      <c r="I39" s="306" t="str">
        <f>Num_synd_et_Nom_synd[[#This Row],[Provenance]]&amp;" - "&amp;Num_synd_et_Nom_synd[[#This Row],['# Synd]]</f>
        <v>Cégep d'Alma - 03-13-004</v>
      </c>
      <c r="J39" s="306" t="s">
        <v>654</v>
      </c>
      <c r="K39" s="306" t="s">
        <v>127</v>
      </c>
      <c r="L39" s="307" t="str">
        <f>Num_synd_et_Nom_synd[[#This Row],['# Synd]]</f>
        <v>03-13-004</v>
      </c>
      <c r="N39" s="109" t="s">
        <v>102</v>
      </c>
      <c r="R39" s="299"/>
      <c r="S39" s="309" t="s">
        <v>655</v>
      </c>
      <c r="T39" s="301"/>
      <c r="V39" s="118" t="s">
        <v>209</v>
      </c>
      <c r="W39" s="119">
        <v>271</v>
      </c>
      <c r="X39" s="120">
        <v>39</v>
      </c>
    </row>
    <row r="40" spans="4:24" ht="18.75" customHeight="1" thickTop="1" thickBot="1" x14ac:dyDescent="0.4">
      <c r="D40" s="314"/>
      <c r="E40" s="22">
        <v>35</v>
      </c>
      <c r="F40" s="304" t="s">
        <v>656</v>
      </c>
      <c r="G40" s="305">
        <v>932005</v>
      </c>
      <c r="H40" s="306" t="s">
        <v>657</v>
      </c>
      <c r="I40" s="306" t="str">
        <f>Num_synd_et_Nom_synd[[#This Row],[Provenance]]&amp;" - "&amp;Num_synd_et_Nom_synd[[#This Row],['# Synd]]</f>
        <v>CQFA - 03-13-007</v>
      </c>
      <c r="J40" s="306" t="s">
        <v>658</v>
      </c>
      <c r="K40" s="306" t="s">
        <v>184</v>
      </c>
      <c r="L40" s="307" t="str">
        <f>Num_synd_et_Nom_synd[[#This Row],['# Synd]]</f>
        <v>03-13-007</v>
      </c>
      <c r="R40" s="299"/>
      <c r="S40" s="309" t="s">
        <v>659</v>
      </c>
      <c r="T40" s="301"/>
      <c r="V40" s="118" t="s">
        <v>213</v>
      </c>
      <c r="W40" s="119">
        <v>298</v>
      </c>
      <c r="X40" s="120">
        <v>40</v>
      </c>
    </row>
    <row r="41" spans="4:24" ht="18.75" customHeight="1" thickTop="1" x14ac:dyDescent="0.35">
      <c r="D41" s="314"/>
      <c r="E41" s="22">
        <v>36</v>
      </c>
      <c r="F41" s="304" t="s">
        <v>660</v>
      </c>
      <c r="G41" s="305">
        <v>932003</v>
      </c>
      <c r="H41" s="306" t="s">
        <v>661</v>
      </c>
      <c r="I41" s="306" t="str">
        <f>Num_synd_et_Nom_synd[[#This Row],[Provenance]]&amp;" - "&amp;Num_synd_et_Nom_synd[[#This Row],['# Synd]]</f>
        <v>Cégep de Jonquière - 03-13-014</v>
      </c>
      <c r="J41" s="306" t="s">
        <v>662</v>
      </c>
      <c r="K41" s="306" t="s">
        <v>214</v>
      </c>
      <c r="L41" s="307" t="str">
        <f>Num_synd_et_Nom_synd[[#This Row],['# Synd]]</f>
        <v>03-13-014</v>
      </c>
      <c r="N41" s="121" t="s">
        <v>228</v>
      </c>
      <c r="R41" s="299"/>
      <c r="S41" s="309" t="s">
        <v>663</v>
      </c>
      <c r="T41" s="301"/>
      <c r="V41" s="118" t="s">
        <v>216</v>
      </c>
      <c r="W41" s="119">
        <v>113</v>
      </c>
      <c r="X41" s="120">
        <v>233</v>
      </c>
    </row>
    <row r="42" spans="4:24" ht="18.75" customHeight="1" x14ac:dyDescent="0.35">
      <c r="D42" s="314"/>
      <c r="E42" s="22">
        <v>37</v>
      </c>
      <c r="F42" s="304" t="s">
        <v>664</v>
      </c>
      <c r="G42" s="305">
        <v>904000</v>
      </c>
      <c r="H42" s="306" t="s">
        <v>665</v>
      </c>
      <c r="I42" s="306" t="str">
        <f>Num_synd_et_Nom_synd[[#This Row],[Provenance]]&amp;" - "&amp;Num_synd_et_Nom_synd[[#This Row],['# Synd]]</f>
        <v>Cégep de Sherbrooke - 03-15-003</v>
      </c>
      <c r="J42" s="306" t="s">
        <v>666</v>
      </c>
      <c r="K42" s="306" t="s">
        <v>266</v>
      </c>
      <c r="L42" s="307" t="str">
        <f>Num_synd_et_Nom_synd[[#This Row],['# Synd]]</f>
        <v>03-15-003</v>
      </c>
      <c r="N42" s="122" t="s">
        <v>231</v>
      </c>
      <c r="R42" s="299"/>
      <c r="S42" s="309" t="s">
        <v>667</v>
      </c>
      <c r="T42" s="301"/>
      <c r="V42" s="118" t="s">
        <v>219</v>
      </c>
      <c r="W42" s="119">
        <v>128</v>
      </c>
      <c r="X42" s="120">
        <v>137</v>
      </c>
    </row>
    <row r="43" spans="4:24" ht="18.75" customHeight="1" x14ac:dyDescent="0.35">
      <c r="D43" s="314"/>
      <c r="E43" s="22">
        <v>38</v>
      </c>
      <c r="F43" s="304" t="s">
        <v>668</v>
      </c>
      <c r="G43" s="305">
        <v>904001</v>
      </c>
      <c r="H43" s="306" t="s">
        <v>669</v>
      </c>
      <c r="I43" s="306" t="str">
        <f>Num_synd_et_Nom_synd[[#This Row],[Provenance]]&amp;" - "&amp;Num_synd_et_Nom_synd[[#This Row],['# Synd]]</f>
        <v>Cégep de Granby - 03-25-001</v>
      </c>
      <c r="J43" s="306" t="s">
        <v>670</v>
      </c>
      <c r="K43" s="306" t="s">
        <v>203</v>
      </c>
      <c r="L43" s="307" t="str">
        <f>Num_synd_et_Nom_synd[[#This Row],['# Synd]]</f>
        <v>03-25-001</v>
      </c>
      <c r="N43" s="122" t="s">
        <v>234</v>
      </c>
      <c r="R43" s="299"/>
      <c r="S43" s="309" t="s">
        <v>671</v>
      </c>
      <c r="T43" s="301"/>
      <c r="V43" s="118" t="s">
        <v>222</v>
      </c>
      <c r="W43" s="119">
        <v>761</v>
      </c>
      <c r="X43" s="120"/>
    </row>
    <row r="44" spans="4:24" ht="18.75" customHeight="1" x14ac:dyDescent="0.35">
      <c r="D44" s="314"/>
      <c r="E44" s="22">
        <v>39</v>
      </c>
      <c r="F44" s="304" t="s">
        <v>672</v>
      </c>
      <c r="G44" s="305">
        <v>907003</v>
      </c>
      <c r="H44" s="306" t="s">
        <v>673</v>
      </c>
      <c r="I44" s="306" t="str">
        <f>Num_synd_et_Nom_synd[[#This Row],[Provenance]]&amp;" - "&amp;Num_synd_et_Nom_synd[[#This Row],['# Synd]]</f>
        <v>Cégep de Saint-Hyacinthe - 03-25-002</v>
      </c>
      <c r="J44" s="306" t="s">
        <v>674</v>
      </c>
      <c r="K44" s="306" t="s">
        <v>256</v>
      </c>
      <c r="L44" s="307" t="str">
        <f>Num_synd_et_Nom_synd[[#This Row],['# Synd]]</f>
        <v>03-25-002</v>
      </c>
      <c r="N44" s="122" t="s">
        <v>237</v>
      </c>
      <c r="R44" s="299"/>
      <c r="S44" s="309" t="s">
        <v>675</v>
      </c>
      <c r="T44" s="301"/>
      <c r="V44" s="118" t="s">
        <v>225</v>
      </c>
      <c r="W44" s="119">
        <v>312</v>
      </c>
      <c r="X44" s="120">
        <v>527</v>
      </c>
    </row>
    <row r="45" spans="4:24" ht="18.75" customHeight="1" thickBot="1" x14ac:dyDescent="0.4">
      <c r="E45" s="22">
        <v>40</v>
      </c>
      <c r="F45" s="304" t="s">
        <v>676</v>
      </c>
      <c r="G45" s="305">
        <v>908000</v>
      </c>
      <c r="H45" s="306" t="s">
        <v>677</v>
      </c>
      <c r="I45" s="306" t="str">
        <f>Num_synd_et_Nom_synd[[#This Row],[Provenance]]&amp;" - "&amp;Num_synd_et_Nom_synd[[#This Row],['# Synd]]</f>
        <v>Cégep de Saint-Jean-sur-Richelieu - 03-25-004</v>
      </c>
      <c r="J45" s="306" t="s">
        <v>678</v>
      </c>
      <c r="K45" s="306" t="s">
        <v>258</v>
      </c>
      <c r="L45" s="307" t="str">
        <f>Num_synd_et_Nom_synd[[#This Row],['# Synd]]</f>
        <v>03-25-004</v>
      </c>
      <c r="N45" s="123" t="s">
        <v>240</v>
      </c>
      <c r="R45" s="299"/>
      <c r="S45" s="309" t="s">
        <v>679</v>
      </c>
      <c r="T45" s="301"/>
      <c r="V45" s="118"/>
      <c r="W45" s="119"/>
      <c r="X45" s="120"/>
    </row>
    <row r="46" spans="4:24" ht="18.75" customHeight="1" thickTop="1" thickBot="1" x14ac:dyDescent="0.4">
      <c r="D46" s="314"/>
      <c r="E46" s="22">
        <v>41</v>
      </c>
      <c r="F46" s="304" t="s">
        <v>680</v>
      </c>
      <c r="G46" s="305">
        <v>909000</v>
      </c>
      <c r="H46" s="306" t="s">
        <v>681</v>
      </c>
      <c r="I46" s="306" t="str">
        <f>Num_synd_et_Nom_synd[[#This Row],[Provenance]]&amp;" - "&amp;Num_synd_et_Nom_synd[[#This Row],['# Synd]]</f>
        <v>Cégep Édouard Montpetit - 03-25-005</v>
      </c>
      <c r="J46" s="306" t="s">
        <v>682</v>
      </c>
      <c r="K46" s="306" t="s">
        <v>198</v>
      </c>
      <c r="L46" s="307" t="str">
        <f>Num_synd_et_Nom_synd[[#This Row],['# Synd]]</f>
        <v>03-25-005</v>
      </c>
      <c r="R46" s="299"/>
      <c r="S46" s="309" t="s">
        <v>683</v>
      </c>
      <c r="T46" s="301"/>
      <c r="V46" s="130"/>
      <c r="W46" s="131"/>
      <c r="X46" s="132"/>
    </row>
    <row r="47" spans="4:24" ht="18.75" customHeight="1" thickTop="1" thickBot="1" x14ac:dyDescent="0.4">
      <c r="D47" s="314"/>
      <c r="E47" s="22">
        <v>42</v>
      </c>
      <c r="F47" s="304" t="s">
        <v>684</v>
      </c>
      <c r="G47" s="305">
        <v>936003</v>
      </c>
      <c r="H47" s="306" t="s">
        <v>685</v>
      </c>
      <c r="I47" s="306" t="str">
        <f>Num_synd_et_Nom_synd[[#This Row],[Provenance]]&amp;" - "&amp;Num_synd_et_Nom_synd[[#This Row],['# Synd]]</f>
        <v>Cégep Champlain Campus Saint-Lambert - 03-25-006</v>
      </c>
      <c r="J47" s="306" t="s">
        <v>686</v>
      </c>
      <c r="K47" s="306" t="s">
        <v>174</v>
      </c>
      <c r="L47" s="307" t="str">
        <f>Num_synd_et_Nom_synd[[#This Row],['# Synd]]</f>
        <v>03-25-006</v>
      </c>
      <c r="N47" s="124" t="s">
        <v>687</v>
      </c>
      <c r="R47" s="299"/>
      <c r="S47" s="309" t="s">
        <v>688</v>
      </c>
      <c r="T47" s="301"/>
    </row>
    <row r="48" spans="4:24" ht="18.75" customHeight="1" thickTop="1" thickBot="1" x14ac:dyDescent="0.4">
      <c r="E48" s="22">
        <v>43</v>
      </c>
      <c r="F48" s="304" t="s">
        <v>689</v>
      </c>
      <c r="G48" s="305">
        <v>918000</v>
      </c>
      <c r="H48" s="306" t="s">
        <v>690</v>
      </c>
      <c r="I48" s="306" t="str">
        <f>Num_synd_et_Nom_synd[[#This Row],[Provenance]]&amp;" - "&amp;Num_synd_et_Nom_synd[[#This Row],['# Synd]]</f>
        <v>Cégep de Valleyfield  - 03-25-010</v>
      </c>
      <c r="J48" s="306" t="s">
        <v>691</v>
      </c>
      <c r="K48" s="306" t="s">
        <v>275</v>
      </c>
      <c r="L48" s="307" t="str">
        <f>Num_synd_et_Nom_synd[[#This Row],['# Synd]]</f>
        <v>03-25-010</v>
      </c>
      <c r="N48" s="126" t="s">
        <v>69</v>
      </c>
      <c r="R48" s="299"/>
      <c r="S48" s="309" t="s">
        <v>692</v>
      </c>
      <c r="T48" s="301"/>
    </row>
    <row r="49" spans="5:20" ht="18.75" customHeight="1" thickTop="1" x14ac:dyDescent="0.35">
      <c r="E49" s="22">
        <v>44</v>
      </c>
      <c r="F49" s="304" t="s">
        <v>693</v>
      </c>
      <c r="G49" s="305">
        <v>906000</v>
      </c>
      <c r="H49" s="306" t="s">
        <v>694</v>
      </c>
      <c r="I49" s="306" t="str">
        <f>Num_synd_et_Nom_synd[[#This Row],[Provenance]]&amp;" - "&amp;Num_synd_et_Nom_synd[[#This Row],['# Synd]]</f>
        <v>Cégep de Shawinigan - 03-26-001</v>
      </c>
      <c r="J49" s="306" t="s">
        <v>695</v>
      </c>
      <c r="K49" s="306" t="s">
        <v>265</v>
      </c>
      <c r="L49" s="307" t="str">
        <f>Num_synd_et_Nom_synd[[#This Row],['# Synd]]</f>
        <v>03-26-001</v>
      </c>
      <c r="R49" s="299"/>
      <c r="S49" s="309" t="s">
        <v>696</v>
      </c>
      <c r="T49" s="301"/>
    </row>
    <row r="50" spans="5:20" ht="18.75" customHeight="1" x14ac:dyDescent="0.35">
      <c r="E50" s="22">
        <v>45</v>
      </c>
      <c r="F50" s="304" t="s">
        <v>697</v>
      </c>
      <c r="G50" s="305">
        <v>905000</v>
      </c>
      <c r="H50" s="306" t="s">
        <v>698</v>
      </c>
      <c r="I50" s="306" t="str">
        <f>Num_synd_et_Nom_synd[[#This Row],[Provenance]]&amp;" - "&amp;Num_synd_et_Nom_synd[[#This Row],['# Synd]]</f>
        <v>Cégep Trois-Rivières - 03-26-002</v>
      </c>
      <c r="J50" s="306" t="s">
        <v>699</v>
      </c>
      <c r="K50" s="306" t="s">
        <v>274</v>
      </c>
      <c r="L50" s="307" t="str">
        <f>Num_synd_et_Nom_synd[[#This Row],['# Synd]]</f>
        <v>03-26-002</v>
      </c>
      <c r="R50" s="299"/>
      <c r="S50" s="309" t="s">
        <v>700</v>
      </c>
      <c r="T50" s="301"/>
    </row>
    <row r="51" spans="5:20" ht="18.75" customHeight="1" thickBot="1" x14ac:dyDescent="0.4">
      <c r="E51" s="22">
        <v>1</v>
      </c>
      <c r="F51" s="315" t="s">
        <v>701</v>
      </c>
      <c r="G51" s="316"/>
      <c r="H51" s="317" t="s">
        <v>349</v>
      </c>
      <c r="I51" s="317" t="str">
        <f>Num_synd_et_Nom_synd[[#This Row],[Provenance]]&amp;" - "&amp;Num_synd_et_Nom_synd[[#This Row],['# Synd]]</f>
        <v>Communauté Innue de Pessamit - 03-02-004</v>
      </c>
      <c r="J51" s="317" t="s">
        <v>702</v>
      </c>
      <c r="K51" s="317" t="s">
        <v>703</v>
      </c>
      <c r="L51" s="318" t="str">
        <f>Num_synd_et_Nom_synd[[#This Row],['# Synd]]</f>
        <v>03-02-004</v>
      </c>
      <c r="R51" s="299"/>
      <c r="S51" s="319" t="s">
        <v>704</v>
      </c>
      <c r="T51" s="301"/>
    </row>
    <row r="52" spans="5:20" ht="18.75" customHeight="1" thickTop="1" thickBot="1" x14ac:dyDescent="0.4">
      <c r="E52" s="22">
        <v>2</v>
      </c>
      <c r="F52" s="315" t="s">
        <v>705</v>
      </c>
      <c r="G52" s="316"/>
      <c r="H52" s="317" t="s">
        <v>706</v>
      </c>
      <c r="I52" s="317" t="str">
        <f>Num_synd_et_Nom_synd[[#This Row],[Provenance]]&amp;" - "&amp;Num_synd_et_Nom_synd[[#This Row],['# Synd]]</f>
        <v>Collège Nouvelles Frontières - 03-06-008</v>
      </c>
      <c r="J52" s="317" t="s">
        <v>707</v>
      </c>
      <c r="K52" s="317" t="s">
        <v>337</v>
      </c>
      <c r="L52" s="318" t="str">
        <f>Num_synd_et_Nom_synd[[#This Row],['# Synd]]</f>
        <v>03-06-008</v>
      </c>
      <c r="R52" s="299"/>
      <c r="S52" s="320" t="s">
        <v>110</v>
      </c>
      <c r="T52" s="301"/>
    </row>
    <row r="53" spans="5:20" ht="18.75" customHeight="1" thickTop="1" x14ac:dyDescent="0.35">
      <c r="E53" s="22">
        <v>3</v>
      </c>
      <c r="F53" s="315" t="s">
        <v>708</v>
      </c>
      <c r="G53" s="316"/>
      <c r="H53" s="317" t="s">
        <v>343</v>
      </c>
      <c r="I53" s="317" t="str">
        <f>Num_synd_et_Nom_synd[[#This Row],[Provenance]]&amp;" - "&amp;Num_synd_et_Nom_synd[[#This Row],['# Synd]]</f>
        <v>Collège Saint-Sacrement  - 03-07-003</v>
      </c>
      <c r="J53" s="317" t="s">
        <v>709</v>
      </c>
      <c r="K53" s="317" t="s">
        <v>344</v>
      </c>
      <c r="L53" s="318" t="str">
        <f>Num_synd_et_Nom_synd[[#This Row],['# Synd]]</f>
        <v>03-07-003</v>
      </c>
      <c r="R53" s="299"/>
      <c r="S53" s="321" t="s">
        <v>710</v>
      </c>
      <c r="T53" s="301"/>
    </row>
    <row r="54" spans="5:20" ht="18.75" customHeight="1" x14ac:dyDescent="0.35">
      <c r="E54" s="22">
        <v>4</v>
      </c>
      <c r="F54" s="315" t="s">
        <v>711</v>
      </c>
      <c r="G54" s="316"/>
      <c r="H54" s="317" t="s">
        <v>315</v>
      </c>
      <c r="I54" s="317" t="str">
        <f>Num_synd_et_Nom_synd[[#This Row],[Provenance]]&amp;" - "&amp;Num_synd_et_Nom_synd[[#This Row],['# Synd]]</f>
        <v>Collège Esther-Blondin  - 03-07-006</v>
      </c>
      <c r="J54" s="317" t="s">
        <v>712</v>
      </c>
      <c r="K54" s="317" t="s">
        <v>316</v>
      </c>
      <c r="L54" s="318" t="str">
        <f>Num_synd_et_Nom_synd[[#This Row],['# Synd]]</f>
        <v>03-07-006</v>
      </c>
      <c r="R54" s="299"/>
      <c r="S54" s="322" t="s">
        <v>713</v>
      </c>
      <c r="T54" s="301"/>
    </row>
    <row r="55" spans="5:20" ht="18.75" customHeight="1" x14ac:dyDescent="0.35">
      <c r="E55" s="22">
        <v>5</v>
      </c>
      <c r="F55" s="315" t="s">
        <v>714</v>
      </c>
      <c r="G55" s="316"/>
      <c r="H55" s="317" t="s">
        <v>309</v>
      </c>
      <c r="I55" s="317" t="str">
        <f>Num_synd_et_Nom_synd[[#This Row],[Provenance]]&amp;" - "&amp;Num_synd_et_Nom_synd[[#This Row],['# Synd]]</f>
        <v>Collège Champagneur  - 03-07-007</v>
      </c>
      <c r="J55" s="317" t="s">
        <v>715</v>
      </c>
      <c r="K55" s="317" t="s">
        <v>310</v>
      </c>
      <c r="L55" s="318" t="str">
        <f>Num_synd_et_Nom_synd[[#This Row],['# Synd]]</f>
        <v>03-07-007</v>
      </c>
      <c r="R55" s="299"/>
      <c r="S55" s="322" t="s">
        <v>716</v>
      </c>
      <c r="T55" s="301"/>
    </row>
    <row r="56" spans="5:20" ht="18.75" customHeight="1" x14ac:dyDescent="0.35">
      <c r="E56" s="22">
        <v>6</v>
      </c>
      <c r="F56" s="315" t="s">
        <v>717</v>
      </c>
      <c r="G56" s="316"/>
      <c r="H56" s="317" t="s">
        <v>328</v>
      </c>
      <c r="I56" s="317" t="str">
        <f>Num_synd_et_Nom_synd[[#This Row],[Provenance]]&amp;" - "&amp;Num_synd_et_Nom_synd[[#This Row],['# Synd]]</f>
        <v>Collège Mont-Royal - 03-09-011</v>
      </c>
      <c r="J56" s="317" t="s">
        <v>718</v>
      </c>
      <c r="K56" s="317" t="s">
        <v>329</v>
      </c>
      <c r="L56" s="318" t="str">
        <f>Num_synd_et_Nom_synd[[#This Row],['# Synd]]</f>
        <v>03-09-011</v>
      </c>
      <c r="R56" s="299"/>
      <c r="S56" s="322" t="s">
        <v>719</v>
      </c>
      <c r="T56" s="301"/>
    </row>
    <row r="57" spans="5:20" ht="18.75" customHeight="1" x14ac:dyDescent="0.35">
      <c r="E57" s="22">
        <v>7</v>
      </c>
      <c r="F57" s="315" t="s">
        <v>720</v>
      </c>
      <c r="G57" s="316"/>
      <c r="H57" s="317" t="s">
        <v>721</v>
      </c>
      <c r="I57" s="317" t="str">
        <f>Num_synd_et_Nom_synd[[#This Row],[Provenance]]&amp;" - "&amp;Num_synd_et_Nom_synd[[#This Row],['# Synd]]</f>
        <v>Collège Jean-de-Brébeuf Cégep - 03-09-023</v>
      </c>
      <c r="J57" s="317" t="s">
        <v>722</v>
      </c>
      <c r="K57" s="317" t="s">
        <v>323</v>
      </c>
      <c r="L57" s="318" t="str">
        <f>Num_synd_et_Nom_synd[[#This Row],['# Synd]]</f>
        <v>03-09-023</v>
      </c>
      <c r="R57" s="299"/>
      <c r="S57" s="322" t="s">
        <v>723</v>
      </c>
      <c r="T57" s="301"/>
    </row>
    <row r="58" spans="5:20" ht="18.75" customHeight="1" x14ac:dyDescent="0.35">
      <c r="E58" s="22">
        <v>8</v>
      </c>
      <c r="F58" s="315" t="s">
        <v>724</v>
      </c>
      <c r="G58" s="316"/>
      <c r="H58" s="317" t="s">
        <v>725</v>
      </c>
      <c r="I58" s="317" t="str">
        <f>Num_synd_et_Nom_synd[[#This Row],[Provenance]]&amp;" - "&amp;Num_synd_et_Nom_synd[[#This Row],['# Synd]]</f>
        <v>Collège Notre-Dame-du-Sacré-Cœur - 03-09-025</v>
      </c>
      <c r="J58" s="317" t="s">
        <v>726</v>
      </c>
      <c r="K58" s="317" t="s">
        <v>333</v>
      </c>
      <c r="L58" s="318" t="str">
        <f>Num_synd_et_Nom_synd[[#This Row],['# Synd]]</f>
        <v>03-09-025</v>
      </c>
      <c r="R58" s="299"/>
      <c r="S58" s="322" t="s">
        <v>727</v>
      </c>
      <c r="T58" s="301"/>
    </row>
    <row r="59" spans="5:20" ht="18.75" customHeight="1" x14ac:dyDescent="0.35">
      <c r="E59" s="22">
        <v>9</v>
      </c>
      <c r="F59" s="315" t="s">
        <v>728</v>
      </c>
      <c r="G59" s="316"/>
      <c r="H59" s="317" t="s">
        <v>729</v>
      </c>
      <c r="I59" s="317" t="str">
        <f>Num_synd_et_Nom_synd[[#This Row],[Provenance]]&amp;" - "&amp;Num_synd_et_Nom_synd[[#This Row],['# Synd]]</f>
        <v>Centre d'intégration scolaire C.I.S.  - 03-09-031</v>
      </c>
      <c r="J59" s="317" t="s">
        <v>730</v>
      </c>
      <c r="K59" s="317" t="s">
        <v>306</v>
      </c>
      <c r="L59" s="318" t="str">
        <f>Num_synd_et_Nom_synd[[#This Row],['# Synd]]</f>
        <v>03-09-031</v>
      </c>
      <c r="R59" s="299"/>
      <c r="S59" s="322" t="s">
        <v>731</v>
      </c>
      <c r="T59" s="301"/>
    </row>
    <row r="60" spans="5:20" ht="18.75" customHeight="1" x14ac:dyDescent="0.35">
      <c r="E60" s="22">
        <v>10</v>
      </c>
      <c r="F60" s="315" t="s">
        <v>732</v>
      </c>
      <c r="G60" s="316"/>
      <c r="H60" s="317" t="s">
        <v>733</v>
      </c>
      <c r="I60" s="317" t="str">
        <f>Num_synd_et_Nom_synd[[#This Row],[Provenance]]&amp;" - "&amp;Num_synd_et_Nom_synd[[#This Row],['# Synd]]</f>
        <v>Institut Teccart, Montréal - 03-09-034</v>
      </c>
      <c r="J60" s="317" t="s">
        <v>734</v>
      </c>
      <c r="K60" s="317" t="s">
        <v>364</v>
      </c>
      <c r="L60" s="318" t="str">
        <f>Num_synd_et_Nom_synd[[#This Row],['# Synd]]</f>
        <v>03-09-034</v>
      </c>
      <c r="R60" s="299"/>
      <c r="S60" s="322" t="s">
        <v>735</v>
      </c>
      <c r="T60" s="301"/>
    </row>
    <row r="61" spans="5:20" ht="18.75" customHeight="1" x14ac:dyDescent="0.35">
      <c r="E61" s="22">
        <v>11</v>
      </c>
      <c r="F61" s="315" t="s">
        <v>736</v>
      </c>
      <c r="G61" s="316"/>
      <c r="H61" s="317" t="s">
        <v>357</v>
      </c>
      <c r="I61" s="317" t="str">
        <f>Num_synd_et_Nom_synd[[#This Row],[Provenance]]&amp;" - "&amp;Num_synd_et_Nom_synd[[#This Row],['# Synd]]</f>
        <v>École Vanguard Québec ltée  - 03-09-040</v>
      </c>
      <c r="J61" s="317" t="s">
        <v>737</v>
      </c>
      <c r="K61" s="317" t="s">
        <v>738</v>
      </c>
      <c r="L61" s="318" t="str">
        <f>Num_synd_et_Nom_synd[[#This Row],['# Synd]]</f>
        <v>03-09-040</v>
      </c>
      <c r="R61" s="299"/>
      <c r="S61" s="322" t="s">
        <v>739</v>
      </c>
      <c r="T61" s="301"/>
    </row>
    <row r="62" spans="5:20" ht="18.75" customHeight="1" x14ac:dyDescent="0.35">
      <c r="E62" s="22">
        <v>12</v>
      </c>
      <c r="F62" s="315" t="s">
        <v>740</v>
      </c>
      <c r="G62" s="316"/>
      <c r="H62" s="317" t="s">
        <v>313</v>
      </c>
      <c r="I62" s="317" t="str">
        <f>Num_synd_et_Nom_synd[[#This Row],[Provenance]]&amp;" - "&amp;Num_synd_et_Nom_synd[[#This Row],['# Synd]]</f>
        <v>Collège de Montréal  - 03-09-054</v>
      </c>
      <c r="J62" s="317" t="s">
        <v>741</v>
      </c>
      <c r="K62" s="317" t="s">
        <v>314</v>
      </c>
      <c r="L62" s="318" t="str">
        <f>Num_synd_et_Nom_synd[[#This Row],['# Synd]]</f>
        <v>03-09-054</v>
      </c>
      <c r="R62" s="299"/>
      <c r="S62" s="322" t="s">
        <v>742</v>
      </c>
      <c r="T62" s="301"/>
    </row>
    <row r="63" spans="5:20" ht="18.75" customHeight="1" x14ac:dyDescent="0.35">
      <c r="E63" s="22">
        <v>13</v>
      </c>
      <c r="F63" s="315" t="s">
        <v>743</v>
      </c>
      <c r="G63" s="316"/>
      <c r="H63" s="317" t="s">
        <v>744</v>
      </c>
      <c r="I63" s="317" t="str">
        <f>Num_synd_et_Nom_synd[[#This Row],[Provenance]]&amp;" - "&amp;Num_synd_et_Nom_synd[[#This Row],['# Synd]]</f>
        <v>École Pasteur Pavillon Khalil Gibran - 03-09-057</v>
      </c>
      <c r="J63" s="317" t="s">
        <v>745</v>
      </c>
      <c r="K63" s="317" t="s">
        <v>354</v>
      </c>
      <c r="L63" s="318" t="str">
        <f>Num_synd_et_Nom_synd[[#This Row],['# Synd]]</f>
        <v>03-09-057</v>
      </c>
      <c r="R63" s="299"/>
      <c r="S63" s="322" t="s">
        <v>746</v>
      </c>
      <c r="T63" s="301"/>
    </row>
    <row r="64" spans="5:20" ht="18.75" customHeight="1" thickBot="1" x14ac:dyDescent="0.4">
      <c r="E64" s="22">
        <v>14</v>
      </c>
      <c r="F64" s="315" t="s">
        <v>747</v>
      </c>
      <c r="G64" s="316"/>
      <c r="H64" s="317" t="s">
        <v>324</v>
      </c>
      <c r="I64" s="317" t="str">
        <f>Num_synd_et_Nom_synd[[#This Row],[Provenance]]&amp;" - "&amp;Num_synd_et_Nom_synd[[#This Row],['# Synd]]</f>
        <v>Collège LaSalle  - 03-09-060</v>
      </c>
      <c r="J64" s="317" t="s">
        <v>748</v>
      </c>
      <c r="K64" s="317" t="s">
        <v>749</v>
      </c>
      <c r="L64" s="318" t="str">
        <f>Num_synd_et_Nom_synd[[#This Row],['# Synd]]</f>
        <v>03-09-060</v>
      </c>
      <c r="R64" s="299"/>
      <c r="S64" s="323" t="s">
        <v>750</v>
      </c>
      <c r="T64" s="301"/>
    </row>
    <row r="65" spans="5:25" ht="18.75" customHeight="1" thickTop="1" thickBot="1" x14ac:dyDescent="0.4">
      <c r="E65" s="22">
        <v>15</v>
      </c>
      <c r="F65" s="315" t="s">
        <v>751</v>
      </c>
      <c r="G65" s="316"/>
      <c r="H65" s="317" t="s">
        <v>338</v>
      </c>
      <c r="I65" s="317" t="str">
        <f>Num_synd_et_Nom_synd[[#This Row],[Provenance]]&amp;" - "&amp;Num_synd_et_Nom_synd[[#This Row],['# Synd]]</f>
        <v>Collège Regina Assumpta - 03-09-064</v>
      </c>
      <c r="J65" s="317" t="s">
        <v>752</v>
      </c>
      <c r="K65" s="317" t="s">
        <v>339</v>
      </c>
      <c r="L65" s="318" t="str">
        <f>Num_synd_et_Nom_synd[[#This Row],['# Synd]]</f>
        <v>03-09-064</v>
      </c>
      <c r="R65" s="299"/>
      <c r="S65" s="324" t="s">
        <v>105</v>
      </c>
      <c r="T65" s="301"/>
    </row>
    <row r="66" spans="5:25" ht="18.75" customHeight="1" thickTop="1" x14ac:dyDescent="0.35">
      <c r="E66" s="22">
        <v>16</v>
      </c>
      <c r="F66" s="315" t="s">
        <v>753</v>
      </c>
      <c r="G66" s="316"/>
      <c r="H66" s="317" t="s">
        <v>754</v>
      </c>
      <c r="I66" s="317" t="str">
        <f>Num_synd_et_Nom_synd[[#This Row],[Provenance]]&amp;" - "&amp;Num_synd_et_Nom_synd[[#This Row],['# Synd]]</f>
        <v>Collège Jean-de-Brébeuf Secondaire - 03-09-065</v>
      </c>
      <c r="J66" s="317" t="s">
        <v>755</v>
      </c>
      <c r="K66" s="317" t="s">
        <v>322</v>
      </c>
      <c r="L66" s="318" t="str">
        <f>Num_synd_et_Nom_synd[[#This Row],['# Synd]]</f>
        <v>03-09-065</v>
      </c>
      <c r="R66" s="299"/>
      <c r="S66" s="325" t="s">
        <v>756</v>
      </c>
      <c r="T66" s="301"/>
    </row>
    <row r="67" spans="5:25" ht="18.75" customHeight="1" x14ac:dyDescent="0.35">
      <c r="E67" s="22">
        <v>17</v>
      </c>
      <c r="F67" s="315" t="s">
        <v>757</v>
      </c>
      <c r="G67" s="316"/>
      <c r="H67" s="317" t="s">
        <v>307</v>
      </c>
      <c r="I67" s="317" t="str">
        <f>Num_synd_et_Nom_synd[[#This Row],[Provenance]]&amp;" - "&amp;Num_synd_et_Nom_synd[[#This Row],['# Synd]]</f>
        <v>Collège André-Grasset - 03-09-066</v>
      </c>
      <c r="J67" s="317" t="s">
        <v>758</v>
      </c>
      <c r="K67" s="317" t="s">
        <v>308</v>
      </c>
      <c r="L67" s="318" t="str">
        <f>Num_synd_et_Nom_synd[[#This Row],['# Synd]]</f>
        <v>03-09-066</v>
      </c>
      <c r="R67" s="299"/>
      <c r="S67" s="326" t="s">
        <v>759</v>
      </c>
      <c r="T67" s="301"/>
    </row>
    <row r="68" spans="5:25" ht="18.75" customHeight="1" x14ac:dyDescent="0.35">
      <c r="E68" s="22">
        <v>18</v>
      </c>
      <c r="F68" s="315" t="s">
        <v>760</v>
      </c>
      <c r="G68" s="316"/>
      <c r="H68" s="317" t="s">
        <v>326</v>
      </c>
      <c r="I68" s="317" t="str">
        <f>Num_synd_et_Nom_synd[[#This Row],[Provenance]]&amp;" - "&amp;Num_synd_et_Nom_synd[[#This Row],['# Synd]]</f>
        <v>Collège Marianopolis  - 03-09-067</v>
      </c>
      <c r="J68" s="317" t="s">
        <v>761</v>
      </c>
      <c r="K68" s="317" t="s">
        <v>327</v>
      </c>
      <c r="L68" s="318" t="str">
        <f>Num_synd_et_Nom_synd[[#This Row],['# Synd]]</f>
        <v>03-09-067</v>
      </c>
      <c r="R68" s="299"/>
      <c r="S68" s="326" t="s">
        <v>762</v>
      </c>
      <c r="T68" s="301"/>
    </row>
    <row r="69" spans="5:25" ht="18.75" customHeight="1" x14ac:dyDescent="0.35">
      <c r="E69" s="22">
        <v>19</v>
      </c>
      <c r="F69" s="315" t="s">
        <v>763</v>
      </c>
      <c r="G69" s="316"/>
      <c r="H69" s="317" t="s">
        <v>764</v>
      </c>
      <c r="I69" s="317" t="str">
        <f>Num_synd_et_Nom_synd[[#This Row],[Provenance]]&amp;" - "&amp;Num_synd_et_Nom_synd[[#This Row],['# Synd]]</f>
        <v>Villa Maria, Montréal - 03-09-068</v>
      </c>
      <c r="J69" s="317" t="s">
        <v>765</v>
      </c>
      <c r="K69" s="317" t="s">
        <v>376</v>
      </c>
      <c r="L69" s="318" t="str">
        <f>Num_synd_et_Nom_synd[[#This Row],['# Synd]]</f>
        <v>03-09-068</v>
      </c>
      <c r="R69" s="299"/>
      <c r="S69" s="326" t="s">
        <v>766</v>
      </c>
      <c r="T69" s="301"/>
    </row>
    <row r="70" spans="5:25" ht="18.75" customHeight="1" x14ac:dyDescent="0.35">
      <c r="E70" s="22">
        <v>20</v>
      </c>
      <c r="F70" s="315" t="s">
        <v>767</v>
      </c>
      <c r="G70" s="316"/>
      <c r="H70" s="317" t="s">
        <v>330</v>
      </c>
      <c r="I70" s="317" t="str">
        <f>Num_synd_et_Nom_synd[[#This Row],[Provenance]]&amp;" - "&amp;Num_synd_et_Nom_synd[[#This Row],['# Synd]]</f>
        <v>Collège Mont-Saint-Louis - 03-09-076</v>
      </c>
      <c r="J70" s="317" t="s">
        <v>768</v>
      </c>
      <c r="K70" s="317" t="s">
        <v>331</v>
      </c>
      <c r="L70" s="318" t="str">
        <f>Num_synd_et_Nom_synd[[#This Row],['# Synd]]</f>
        <v>03-09-076</v>
      </c>
      <c r="R70" s="299"/>
      <c r="S70" s="326" t="s">
        <v>769</v>
      </c>
      <c r="T70" s="301"/>
    </row>
    <row r="71" spans="5:25" ht="18.75" customHeight="1" x14ac:dyDescent="0.35">
      <c r="E71" s="22">
        <v>21</v>
      </c>
      <c r="F71" s="315" t="s">
        <v>770</v>
      </c>
      <c r="G71" s="316"/>
      <c r="H71" s="317" t="s">
        <v>351</v>
      </c>
      <c r="I71" s="317" t="str">
        <f>Num_synd_et_Nom_synd[[#This Row],[Provenance]]&amp;" - "&amp;Num_synd_et_Nom_synd[[#This Row],['# Synd]]</f>
        <v>École de Joaillerie de Montréal - 03-09-081</v>
      </c>
      <c r="J71" s="317" t="s">
        <v>771</v>
      </c>
      <c r="K71" s="317" t="s">
        <v>352</v>
      </c>
      <c r="L71" s="318" t="str">
        <f>Num_synd_et_Nom_synd[[#This Row],['# Synd]]</f>
        <v>03-09-081</v>
      </c>
      <c r="R71" s="299"/>
      <c r="S71" s="326" t="s">
        <v>772</v>
      </c>
      <c r="T71" s="301"/>
    </row>
    <row r="72" spans="5:25" ht="18.75" customHeight="1" x14ac:dyDescent="0.35">
      <c r="E72" s="22">
        <v>22</v>
      </c>
      <c r="F72" s="315" t="s">
        <v>773</v>
      </c>
      <c r="G72" s="316"/>
      <c r="H72" s="317" t="s">
        <v>297</v>
      </c>
      <c r="I72" s="317" t="str">
        <f>Num_synd_et_Nom_synd[[#This Row],[Provenance]]&amp;" - "&amp;Num_synd_et_Nom_synd[[#This Row],['# Synd]]</f>
        <v>Académie linguistique internationale  - 03-09-085</v>
      </c>
      <c r="J72" s="317" t="s">
        <v>774</v>
      </c>
      <c r="K72" s="317" t="s">
        <v>775</v>
      </c>
      <c r="L72" s="318" t="str">
        <f>Num_synd_et_Nom_synd[[#This Row],['# Synd]]</f>
        <v>03-09-085</v>
      </c>
      <c r="R72" s="299"/>
      <c r="S72" s="326" t="s">
        <v>776</v>
      </c>
      <c r="T72" s="301"/>
    </row>
    <row r="73" spans="5:25" ht="18.75" customHeight="1" x14ac:dyDescent="0.35">
      <c r="E73" s="22">
        <v>23</v>
      </c>
      <c r="F73" s="315" t="s">
        <v>777</v>
      </c>
      <c r="G73" s="316"/>
      <c r="H73" s="317" t="s">
        <v>295</v>
      </c>
      <c r="I73" s="317" t="str">
        <f>Num_synd_et_Nom_synd[[#This Row],[Provenance]]&amp;" - "&amp;Num_synd_et_Nom_synd[[#This Row],['# Synd]]</f>
        <v>Académie Kells  - 03-09-087</v>
      </c>
      <c r="J73" s="317" t="s">
        <v>778</v>
      </c>
      <c r="K73" s="317" t="s">
        <v>296</v>
      </c>
      <c r="L73" s="318" t="str">
        <f>Num_synd_et_Nom_synd[[#This Row],['# Synd]]</f>
        <v>03-09-087</v>
      </c>
      <c r="R73" s="299"/>
      <c r="S73" s="326" t="s">
        <v>779</v>
      </c>
      <c r="T73" s="301"/>
    </row>
    <row r="74" spans="5:25" ht="18.75" customHeight="1" x14ac:dyDescent="0.35">
      <c r="E74" s="22">
        <v>24</v>
      </c>
      <c r="F74" s="315" t="s">
        <v>780</v>
      </c>
      <c r="G74" s="316"/>
      <c r="H74" s="317" t="s">
        <v>303</v>
      </c>
      <c r="I74" s="317" t="str">
        <f>Num_synd_et_Nom_synd[[#This Row],[Provenance]]&amp;" - "&amp;Num_synd_et_Nom_synd[[#This Row],['# Synd]]</f>
        <v>Centre de musique et de danse de Val-d'Or  - 03-10-005</v>
      </c>
      <c r="J74" s="317" t="s">
        <v>781</v>
      </c>
      <c r="K74" s="317" t="s">
        <v>304</v>
      </c>
      <c r="L74" s="318" t="str">
        <f>Num_synd_et_Nom_synd[[#This Row],['# Synd]]</f>
        <v>03-10-005</v>
      </c>
      <c r="R74" s="299"/>
      <c r="S74" s="326" t="s">
        <v>782</v>
      </c>
      <c r="T74" s="301"/>
    </row>
    <row r="75" spans="5:25" ht="18.75" customHeight="1" x14ac:dyDescent="0.35">
      <c r="E75" s="22">
        <v>25</v>
      </c>
      <c r="F75" s="315" t="s">
        <v>783</v>
      </c>
      <c r="G75" s="316"/>
      <c r="H75" s="317" t="s">
        <v>317</v>
      </c>
      <c r="I75" s="317" t="str">
        <f>Num_synd_et_Nom_synd[[#This Row],[Provenance]]&amp;" - "&amp;Num_synd_et_Nom_synd[[#This Row],['# Synd]]</f>
        <v>Collège François-de-Laval  - 03-11-008</v>
      </c>
      <c r="J75" s="317" t="s">
        <v>784</v>
      </c>
      <c r="K75" s="317" t="s">
        <v>318</v>
      </c>
      <c r="L75" s="318" t="str">
        <f>Num_synd_et_Nom_synd[[#This Row],['# Synd]]</f>
        <v>03-11-008</v>
      </c>
      <c r="R75" s="299"/>
      <c r="S75" s="326" t="s">
        <v>785</v>
      </c>
      <c r="T75" s="301"/>
      <c r="Y75" s="94"/>
    </row>
    <row r="76" spans="5:25" ht="18.75" customHeight="1" x14ac:dyDescent="0.35">
      <c r="E76" s="22">
        <v>26</v>
      </c>
      <c r="F76" s="315" t="s">
        <v>786</v>
      </c>
      <c r="G76" s="316"/>
      <c r="H76" s="317" t="s">
        <v>359</v>
      </c>
      <c r="I76" s="317" t="str">
        <f>Num_synd_et_Nom_synd[[#This Row],[Provenance]]&amp;" - "&amp;Num_synd_et_Nom_synd[[#This Row],['# Synd]]</f>
        <v>Externat Saint-Jean-Eudes  - 03-11-009</v>
      </c>
      <c r="J76" s="317" t="s">
        <v>787</v>
      </c>
      <c r="K76" s="317" t="s">
        <v>360</v>
      </c>
      <c r="L76" s="318" t="str">
        <f>Num_synd_et_Nom_synd[[#This Row],['# Synd]]</f>
        <v>03-11-009</v>
      </c>
      <c r="R76" s="299"/>
      <c r="S76" s="326" t="s">
        <v>788</v>
      </c>
      <c r="T76" s="301"/>
    </row>
    <row r="77" spans="5:25" ht="18.75" customHeight="1" x14ac:dyDescent="0.35">
      <c r="E77" s="22">
        <v>27</v>
      </c>
      <c r="F77" s="315" t="s">
        <v>789</v>
      </c>
      <c r="G77" s="316"/>
      <c r="H77" s="317" t="s">
        <v>371</v>
      </c>
      <c r="I77" s="317" t="str">
        <f>Num_synd_et_Nom_synd[[#This Row],[Provenance]]&amp;" - "&amp;Num_synd_et_Nom_synd[[#This Row],['# Synd]]</f>
        <v>Séminaire Saint-François - 03-11-014</v>
      </c>
      <c r="J77" s="317" t="s">
        <v>790</v>
      </c>
      <c r="K77" s="317" t="s">
        <v>791</v>
      </c>
      <c r="L77" s="318" t="str">
        <f>Num_synd_et_Nom_synd[[#This Row],['# Synd]]</f>
        <v>03-11-014</v>
      </c>
      <c r="R77" s="299"/>
      <c r="S77" s="326" t="s">
        <v>792</v>
      </c>
      <c r="T77" s="301"/>
    </row>
    <row r="78" spans="5:25" ht="18.75" customHeight="1" x14ac:dyDescent="0.35">
      <c r="E78" s="22">
        <v>28</v>
      </c>
      <c r="F78" s="315" t="s">
        <v>793</v>
      </c>
      <c r="G78" s="316"/>
      <c r="H78" s="317" t="s">
        <v>311</v>
      </c>
      <c r="I78" s="317" t="str">
        <f>Num_synd_et_Nom_synd[[#This Row],[Provenance]]&amp;" - "&amp;Num_synd_et_Nom_synd[[#This Row],['# Synd]]</f>
        <v>Collège de Lévis - 03-11-016</v>
      </c>
      <c r="J78" s="317" t="s">
        <v>794</v>
      </c>
      <c r="K78" s="317" t="s">
        <v>312</v>
      </c>
      <c r="L78" s="318" t="str">
        <f>Num_synd_et_Nom_synd[[#This Row],['# Synd]]</f>
        <v>03-11-016</v>
      </c>
      <c r="R78" s="299"/>
      <c r="S78" s="326" t="s">
        <v>795</v>
      </c>
      <c r="T78" s="301"/>
    </row>
    <row r="79" spans="5:25" ht="18.75" customHeight="1" x14ac:dyDescent="0.35">
      <c r="E79" s="22">
        <v>29</v>
      </c>
      <c r="F79" s="315" t="s">
        <v>796</v>
      </c>
      <c r="G79" s="316"/>
      <c r="H79" s="317" t="s">
        <v>301</v>
      </c>
      <c r="I79" s="317" t="str">
        <f>Num_synd_et_Nom_synd[[#This Row],[Provenance]]&amp;" - "&amp;Num_synd_et_Nom_synd[[#This Row],['# Synd]]</f>
        <v>Campus Notre-Dame-de-Foy - 03-11-027</v>
      </c>
      <c r="J79" s="317" t="s">
        <v>797</v>
      </c>
      <c r="K79" s="317" t="s">
        <v>798</v>
      </c>
      <c r="L79" s="318" t="str">
        <f>Num_synd_et_Nom_synd[[#This Row],['# Synd]]</f>
        <v>03-11-027</v>
      </c>
      <c r="R79" s="299"/>
      <c r="S79" s="326" t="s">
        <v>799</v>
      </c>
      <c r="T79" s="301"/>
    </row>
    <row r="80" spans="5:25" ht="18.75" customHeight="1" x14ac:dyDescent="0.35">
      <c r="E80" s="22">
        <v>30</v>
      </c>
      <c r="F80" s="315" t="s">
        <v>800</v>
      </c>
      <c r="G80" s="316"/>
      <c r="H80" s="317" t="s">
        <v>361</v>
      </c>
      <c r="I80" s="317" t="str">
        <f>Num_synd_et_Nom_synd[[#This Row],[Provenance]]&amp;" - "&amp;Num_synd_et_Nom_synd[[#This Row],['# Synd]]</f>
        <v>Institut québécoise d'ébénisterie I.Q.E.  - 03-11-028</v>
      </c>
      <c r="J80" s="317" t="s">
        <v>801</v>
      </c>
      <c r="K80" s="317" t="s">
        <v>362</v>
      </c>
      <c r="L80" s="318" t="str">
        <f>Num_synd_et_Nom_synd[[#This Row],['# Synd]]</f>
        <v>03-11-028</v>
      </c>
      <c r="R80" s="299"/>
      <c r="S80" s="326" t="s">
        <v>802</v>
      </c>
      <c r="T80" s="301"/>
    </row>
    <row r="81" spans="5:21" ht="18.75" customHeight="1" x14ac:dyDescent="0.35">
      <c r="E81" s="22">
        <v>31</v>
      </c>
      <c r="F81" s="315" t="s">
        <v>803</v>
      </c>
      <c r="G81" s="316"/>
      <c r="H81" s="317" t="s">
        <v>340</v>
      </c>
      <c r="I81" s="317" t="str">
        <f>Num_synd_et_Nom_synd[[#This Row],[Provenance]]&amp;" - "&amp;Num_synd_et_Nom_synd[[#This Row],['# Synd]]</f>
        <v>Collège Sainte-Anne de la Pocatière - 03-12-009</v>
      </c>
      <c r="J81" s="317" t="s">
        <v>804</v>
      </c>
      <c r="K81" s="317" t="s">
        <v>341</v>
      </c>
      <c r="L81" s="318" t="str">
        <f>Num_synd_et_Nom_synd[[#This Row],['# Synd]]</f>
        <v>03-12-009</v>
      </c>
      <c r="R81" s="299"/>
      <c r="S81" s="326" t="s">
        <v>805</v>
      </c>
      <c r="T81" s="301"/>
    </row>
    <row r="82" spans="5:21" ht="18.75" customHeight="1" x14ac:dyDescent="0.35">
      <c r="E82" s="22">
        <v>32</v>
      </c>
      <c r="F82" s="315" t="s">
        <v>806</v>
      </c>
      <c r="G82" s="316"/>
      <c r="H82" s="317" t="s">
        <v>369</v>
      </c>
      <c r="I82" s="317" t="str">
        <f>Num_synd_et_Nom_synd[[#This Row],[Provenance]]&amp;" - "&amp;Num_synd_et_Nom_synd[[#This Row],['# Synd]]</f>
        <v>Séminaire de Chicoutimi - 03-13-005</v>
      </c>
      <c r="J82" s="317" t="s">
        <v>646</v>
      </c>
      <c r="K82" s="317" t="s">
        <v>370</v>
      </c>
      <c r="L82" s="318" t="str">
        <f>Num_synd_et_Nom_synd[[#This Row],['# Synd]]</f>
        <v>03-13-005</v>
      </c>
      <c r="R82" s="299"/>
      <c r="S82" s="326" t="s">
        <v>807</v>
      </c>
      <c r="T82" s="301"/>
    </row>
    <row r="83" spans="5:21" ht="18.75" customHeight="1" x14ac:dyDescent="0.35">
      <c r="E83" s="22">
        <v>33</v>
      </c>
      <c r="F83" s="315" t="s">
        <v>808</v>
      </c>
      <c r="G83" s="316"/>
      <c r="H83" s="317" t="s">
        <v>299</v>
      </c>
      <c r="I83" s="317" t="str">
        <f>Num_synd_et_Nom_synd[[#This Row],[Provenance]]&amp;" - "&amp;Num_synd_et_Nom_synd[[#This Row],['# Synd]]</f>
        <v>Atelier de Musique de Jonquière A.M.J. - 03-13-012</v>
      </c>
      <c r="J83" s="317" t="s">
        <v>809</v>
      </c>
      <c r="K83" s="317" t="s">
        <v>300</v>
      </c>
      <c r="L83" s="318" t="str">
        <f>Num_synd_et_Nom_synd[[#This Row],['# Synd]]</f>
        <v>03-13-012</v>
      </c>
      <c r="R83" s="299"/>
      <c r="S83" s="326" t="s">
        <v>810</v>
      </c>
      <c r="T83" s="301"/>
    </row>
    <row r="84" spans="5:21" ht="18.75" customHeight="1" x14ac:dyDescent="0.35">
      <c r="E84" s="22">
        <v>34</v>
      </c>
      <c r="F84" s="315" t="s">
        <v>811</v>
      </c>
      <c r="G84" s="316"/>
      <c r="H84" s="317" t="s">
        <v>365</v>
      </c>
      <c r="I84" s="317" t="str">
        <f>Num_synd_et_Nom_synd[[#This Row],[Provenance]]&amp;" - "&amp;Num_synd_et_Nom_synd[[#This Row],['# Synd]]</f>
        <v>Mashteuiatsh  - 03-13-015</v>
      </c>
      <c r="J84" s="317" t="s">
        <v>812</v>
      </c>
      <c r="K84" s="317" t="s">
        <v>366</v>
      </c>
      <c r="L84" s="318" t="str">
        <f>Num_synd_et_Nom_synd[[#This Row],['# Synd]]</f>
        <v>03-13-015</v>
      </c>
      <c r="R84" s="299"/>
      <c r="S84" s="326" t="s">
        <v>813</v>
      </c>
      <c r="T84" s="301"/>
    </row>
    <row r="85" spans="5:21" ht="18.75" customHeight="1" x14ac:dyDescent="0.35">
      <c r="E85" s="22">
        <v>35</v>
      </c>
      <c r="F85" s="315" t="s">
        <v>814</v>
      </c>
      <c r="G85" s="316"/>
      <c r="H85" s="317" t="s">
        <v>373</v>
      </c>
      <c r="I85" s="317" t="str">
        <f>Num_synd_et_Nom_synd[[#This Row],[Provenance]]&amp;" - "&amp;Num_synd_et_Nom_synd[[#This Row],['# Synd]]</f>
        <v>Séminaire Salésien - 03-15-001</v>
      </c>
      <c r="J85" s="317" t="s">
        <v>815</v>
      </c>
      <c r="K85" s="317" t="s">
        <v>374</v>
      </c>
      <c r="L85" s="318" t="str">
        <f>Num_synd_et_Nom_synd[[#This Row],['# Synd]]</f>
        <v>03-15-001</v>
      </c>
      <c r="R85" s="299"/>
      <c r="S85" s="326" t="s">
        <v>816</v>
      </c>
      <c r="T85" s="301"/>
    </row>
    <row r="86" spans="5:21" ht="18.75" customHeight="1" x14ac:dyDescent="0.35">
      <c r="E86" s="22">
        <v>36</v>
      </c>
      <c r="F86" s="315" t="s">
        <v>817</v>
      </c>
      <c r="G86" s="316"/>
      <c r="H86" s="317" t="s">
        <v>818</v>
      </c>
      <c r="I86" s="317" t="str">
        <f>Num_synd_et_Nom_synd[[#This Row],[Provenance]]&amp;" - "&amp;Num_synd_et_Nom_synd[[#This Row],['# Synd]]</f>
        <v>Collège Stanislas, Montréal - 03-22-003</v>
      </c>
      <c r="J86" s="317" t="s">
        <v>819</v>
      </c>
      <c r="K86" s="317" t="s">
        <v>820</v>
      </c>
      <c r="L86" s="318" t="str">
        <f>Num_synd_et_Nom_synd[[#This Row],['# Synd]]</f>
        <v>03-22-003</v>
      </c>
      <c r="R86" s="299"/>
      <c r="S86" s="326" t="s">
        <v>821</v>
      </c>
      <c r="T86" s="301"/>
    </row>
    <row r="87" spans="5:21" ht="18.75" customHeight="1" x14ac:dyDescent="0.35">
      <c r="E87" s="22">
        <v>37</v>
      </c>
      <c r="F87" s="315" t="s">
        <v>822</v>
      </c>
      <c r="G87" s="316"/>
      <c r="H87" s="317" t="s">
        <v>334</v>
      </c>
      <c r="I87" s="317" t="str">
        <f>Num_synd_et_Nom_synd[[#This Row],[Provenance]]&amp;" - "&amp;Num_synd_et_Nom_synd[[#This Row],['# Synd]]</f>
        <v>Collège Notre-Dame-De-Lourdes - 03-25-007</v>
      </c>
      <c r="J87" s="317" t="s">
        <v>823</v>
      </c>
      <c r="K87" s="317" t="s">
        <v>335</v>
      </c>
      <c r="L87" s="318" t="str">
        <f>Num_synd_et_Nom_synd[[#This Row],['# Synd]]</f>
        <v>03-25-007</v>
      </c>
      <c r="R87" s="299"/>
      <c r="S87" s="326" t="s">
        <v>824</v>
      </c>
      <c r="T87" s="301"/>
    </row>
    <row r="88" spans="5:21" ht="18.75" customHeight="1" x14ac:dyDescent="0.35">
      <c r="E88" s="22">
        <v>38</v>
      </c>
      <c r="F88" s="315" t="s">
        <v>825</v>
      </c>
      <c r="G88" s="316"/>
      <c r="H88" s="317" t="s">
        <v>347</v>
      </c>
      <c r="I88" s="317" t="str">
        <f>Num_synd_et_Nom_synd[[#This Row],[Provenance]]&amp;" - "&amp;Num_synd_et_Nom_synd[[#This Row],['# Synd]]</f>
        <v>Collège Trinité - 03-25-008</v>
      </c>
      <c r="J88" s="317" t="s">
        <v>826</v>
      </c>
      <c r="K88" s="317" t="s">
        <v>827</v>
      </c>
      <c r="L88" s="318" t="str">
        <f>Num_synd_et_Nom_synd[[#This Row],['# Synd]]</f>
        <v>03-25-008</v>
      </c>
      <c r="R88" s="299"/>
      <c r="S88" s="326" t="s">
        <v>828</v>
      </c>
      <c r="T88" s="301"/>
    </row>
    <row r="89" spans="5:21" ht="18.75" customHeight="1" x14ac:dyDescent="0.35">
      <c r="E89" s="22">
        <v>39</v>
      </c>
      <c r="F89" s="315" t="s">
        <v>829</v>
      </c>
      <c r="G89" s="316"/>
      <c r="H89" s="317" t="s">
        <v>830</v>
      </c>
      <c r="I89" s="317" t="str">
        <f>Num_synd_et_Nom_synd[[#This Row],[Provenance]]&amp;" - "&amp;Num_synd_et_Nom_synd[[#This Row],['# Synd]]</f>
        <v>École secondaire Saint-Joseph, Saint-Hyacinthe - 03-25-009</v>
      </c>
      <c r="J89" s="317" t="s">
        <v>831</v>
      </c>
      <c r="K89" s="317" t="s">
        <v>832</v>
      </c>
      <c r="L89" s="318" t="str">
        <f>Num_synd_et_Nom_synd[[#This Row],['# Synd]]</f>
        <v>03-25-009</v>
      </c>
      <c r="R89" s="299"/>
      <c r="S89" s="326" t="s">
        <v>833</v>
      </c>
      <c r="T89" s="301"/>
      <c r="U89" s="22"/>
    </row>
    <row r="90" spans="5:21" ht="18.75" customHeight="1" x14ac:dyDescent="0.35">
      <c r="E90" s="22">
        <v>40</v>
      </c>
      <c r="F90" s="315" t="s">
        <v>834</v>
      </c>
      <c r="G90" s="316"/>
      <c r="H90" s="317" t="s">
        <v>319</v>
      </c>
      <c r="I90" s="317" t="str">
        <f>Num_synd_et_Nom_synd[[#This Row],[Provenance]]&amp;" - "&amp;Num_synd_et_Nom_synd[[#This Row],['# Synd]]</f>
        <v>Collège Jean de la Mennais  - 03-25-012</v>
      </c>
      <c r="J90" s="317" t="s">
        <v>835</v>
      </c>
      <c r="K90" s="317" t="s">
        <v>836</v>
      </c>
      <c r="L90" s="318" t="str">
        <f>Num_synd_et_Nom_synd[[#This Row],['# Synd]]</f>
        <v>03-25-012</v>
      </c>
      <c r="R90" s="299"/>
      <c r="S90" s="326" t="s">
        <v>837</v>
      </c>
      <c r="T90" s="301"/>
    </row>
    <row r="91" spans="5:21" ht="18.75" customHeight="1" x14ac:dyDescent="0.35">
      <c r="E91" s="22">
        <v>1</v>
      </c>
      <c r="F91" s="327" t="s">
        <v>838</v>
      </c>
      <c r="G91" s="328"/>
      <c r="H91" s="329" t="s">
        <v>403</v>
      </c>
      <c r="I91" s="329" t="str">
        <f>Num_synd_et_Nom_synd[[#This Row],[Provenance]]&amp;" - "&amp;Num_synd_et_Nom_synd[[#This Row],['# Synd]]</f>
        <v>UQO - 03-06-004</v>
      </c>
      <c r="J91" s="329" t="s">
        <v>839</v>
      </c>
      <c r="K91" s="329" t="s">
        <v>840</v>
      </c>
      <c r="L91" s="330" t="str">
        <f>Num_synd_et_Nom_synd[[#This Row],['# Synd]]</f>
        <v>03-06-004</v>
      </c>
      <c r="R91" s="299"/>
      <c r="S91" s="326" t="s">
        <v>841</v>
      </c>
      <c r="T91" s="301"/>
    </row>
    <row r="92" spans="5:21" ht="18.75" customHeight="1" x14ac:dyDescent="0.35">
      <c r="E92" s="22">
        <v>2</v>
      </c>
      <c r="F92" s="327" t="s">
        <v>842</v>
      </c>
      <c r="G92" s="328"/>
      <c r="H92" s="329" t="s">
        <v>397</v>
      </c>
      <c r="I92" s="329" t="str">
        <f>Num_synd_et_Nom_synd[[#This Row],[Provenance]]&amp;" - "&amp;Num_synd_et_Nom_synd[[#This Row],['# Synd]]</f>
        <v>UQAM - 03-09-028</v>
      </c>
      <c r="J92" s="329" t="s">
        <v>843</v>
      </c>
      <c r="K92" s="329" t="s">
        <v>844</v>
      </c>
      <c r="L92" s="330" t="str">
        <f>Num_synd_et_Nom_synd[[#This Row],['# Synd]]</f>
        <v>03-09-028</v>
      </c>
      <c r="R92" s="299"/>
      <c r="S92" s="326" t="s">
        <v>845</v>
      </c>
      <c r="T92" s="301"/>
    </row>
    <row r="93" spans="5:21" ht="18.75" customHeight="1" x14ac:dyDescent="0.35">
      <c r="E93" s="22">
        <v>3</v>
      </c>
      <c r="F93" s="327" t="s">
        <v>846</v>
      </c>
      <c r="G93" s="328"/>
      <c r="H93" s="329" t="s">
        <v>387</v>
      </c>
      <c r="I93" s="329" t="str">
        <f>Num_synd_et_Nom_synd[[#This Row],[Provenance]]&amp;" - "&amp;Num_synd_et_Nom_synd[[#This Row],['# Synd]]</f>
        <v>Université de Montréal - 03-09-030</v>
      </c>
      <c r="J93" s="329" t="s">
        <v>847</v>
      </c>
      <c r="K93" s="329" t="s">
        <v>848</v>
      </c>
      <c r="L93" s="330" t="str">
        <f>Num_synd_et_Nom_synd[[#This Row],['# Synd]]</f>
        <v>03-09-030</v>
      </c>
      <c r="R93" s="299"/>
      <c r="S93" s="326" t="s">
        <v>849</v>
      </c>
      <c r="T93" s="301"/>
    </row>
    <row r="94" spans="5:21" ht="18.75" customHeight="1" x14ac:dyDescent="0.35">
      <c r="E94" s="22">
        <v>4</v>
      </c>
      <c r="F94" s="327" t="s">
        <v>850</v>
      </c>
      <c r="G94" s="328"/>
      <c r="H94" s="329" t="s">
        <v>385</v>
      </c>
      <c r="I94" s="329" t="str">
        <f>Num_synd_et_Nom_synd[[#This Row],[Provenance]]&amp;" - "&amp;Num_synd_et_Nom_synd[[#This Row],['# Synd]]</f>
        <v>Université Concordia - 03-09-047</v>
      </c>
      <c r="J94" s="329" t="s">
        <v>851</v>
      </c>
      <c r="K94" s="329" t="s">
        <v>852</v>
      </c>
      <c r="L94" s="330" t="str">
        <f>Num_synd_et_Nom_synd[[#This Row],['# Synd]]</f>
        <v>03-09-047</v>
      </c>
      <c r="R94" s="299"/>
      <c r="S94" s="326" t="s">
        <v>853</v>
      </c>
      <c r="T94" s="301"/>
    </row>
    <row r="95" spans="5:21" ht="18.75" customHeight="1" x14ac:dyDescent="0.35">
      <c r="E95" s="22">
        <v>5</v>
      </c>
      <c r="F95" s="327" t="s">
        <v>854</v>
      </c>
      <c r="G95" s="328"/>
      <c r="H95" s="329" t="s">
        <v>389</v>
      </c>
      <c r="I95" s="329" t="str">
        <f>Num_synd_et_Nom_synd[[#This Row],[Provenance]]&amp;" - "&amp;Num_synd_et_Nom_synd[[#This Row],['# Synd]]</f>
        <v>Université ÉTS - 03-09-050</v>
      </c>
      <c r="J95" s="329" t="s">
        <v>855</v>
      </c>
      <c r="K95" s="329" t="s">
        <v>856</v>
      </c>
      <c r="L95" s="330" t="str">
        <f>Num_synd_et_Nom_synd[[#This Row],['# Synd]]</f>
        <v>03-09-050</v>
      </c>
      <c r="R95" s="299"/>
      <c r="S95" s="326" t="s">
        <v>857</v>
      </c>
      <c r="T95" s="301"/>
    </row>
    <row r="96" spans="5:21" ht="18.75" customHeight="1" x14ac:dyDescent="0.35">
      <c r="E96" s="22">
        <v>6</v>
      </c>
      <c r="F96" s="327" t="s">
        <v>858</v>
      </c>
      <c r="G96" s="328"/>
      <c r="H96" s="329" t="s">
        <v>393</v>
      </c>
      <c r="I96" s="329" t="str">
        <f>Num_synd_et_Nom_synd[[#This Row],[Provenance]]&amp;" - "&amp;Num_synd_et_Nom_synd[[#This Row],['# Synd]]</f>
        <v>Université McGill - 03-09-079</v>
      </c>
      <c r="J96" s="329" t="s">
        <v>859</v>
      </c>
      <c r="K96" s="329" t="s">
        <v>860</v>
      </c>
      <c r="L96" s="330" t="str">
        <f>Num_synd_et_Nom_synd[[#This Row],['# Synd]]</f>
        <v>03-09-079</v>
      </c>
      <c r="R96" s="299"/>
      <c r="S96" s="326" t="s">
        <v>861</v>
      </c>
      <c r="T96" s="301"/>
    </row>
    <row r="97" spans="5:20" ht="18.75" customHeight="1" x14ac:dyDescent="0.35">
      <c r="E97" s="22">
        <v>7</v>
      </c>
      <c r="F97" s="327" t="s">
        <v>862</v>
      </c>
      <c r="G97" s="328"/>
      <c r="H97" s="329" t="s">
        <v>863</v>
      </c>
      <c r="I97" s="329" t="str">
        <f>Num_synd_et_Nom_synd[[#This Row],[Provenance]]&amp;" - "&amp;Num_synd_et_Nom_synd[[#This Row],['# Synd]]</f>
        <v>Université ÉTS  - 03-09-083</v>
      </c>
      <c r="J97" s="329" t="s">
        <v>864</v>
      </c>
      <c r="K97" s="329" t="s">
        <v>865</v>
      </c>
      <c r="L97" s="330" t="str">
        <f>Num_synd_et_Nom_synd[[#This Row],['# Synd]]</f>
        <v>03-09-083</v>
      </c>
      <c r="R97" s="299"/>
      <c r="S97" s="326" t="s">
        <v>866</v>
      </c>
      <c r="T97" s="301"/>
    </row>
    <row r="98" spans="5:20" ht="18.75" customHeight="1" x14ac:dyDescent="0.35">
      <c r="E98" s="22">
        <v>8</v>
      </c>
      <c r="F98" s="327" t="s">
        <v>867</v>
      </c>
      <c r="G98" s="328"/>
      <c r="H98" s="329" t="s">
        <v>868</v>
      </c>
      <c r="I98" s="329" t="str">
        <f>Num_synd_et_Nom_synd[[#This Row],[Provenance]]&amp;" - "&amp;Num_synd_et_Nom_synd[[#This Row],['# Synd]]</f>
        <v>UQAT Rouyn - 03-10-001</v>
      </c>
      <c r="J98" s="329" t="s">
        <v>869</v>
      </c>
      <c r="K98" s="329" t="s">
        <v>870</v>
      </c>
      <c r="L98" s="330" t="str">
        <f>Num_synd_et_Nom_synd[[#This Row],['# Synd]]</f>
        <v>03-10-001</v>
      </c>
      <c r="R98" s="299"/>
      <c r="S98" s="326" t="s">
        <v>871</v>
      </c>
      <c r="T98" s="301"/>
    </row>
    <row r="99" spans="5:20" ht="18.75" customHeight="1" x14ac:dyDescent="0.35">
      <c r="E99" s="22">
        <v>9</v>
      </c>
      <c r="F99" s="327" t="s">
        <v>872</v>
      </c>
      <c r="G99" s="328"/>
      <c r="H99" s="329" t="s">
        <v>391</v>
      </c>
      <c r="I99" s="329" t="str">
        <f>Num_synd_et_Nom_synd[[#This Row],[Provenance]]&amp;" - "&amp;Num_synd_et_Nom_synd[[#This Row],['# Synd]]</f>
        <v>Université Laval - 03-11-020</v>
      </c>
      <c r="J99" s="329" t="s">
        <v>873</v>
      </c>
      <c r="K99" s="329" t="s">
        <v>874</v>
      </c>
      <c r="L99" s="330" t="str">
        <f>Num_synd_et_Nom_synd[[#This Row],['# Synd]]</f>
        <v>03-11-020</v>
      </c>
      <c r="R99" s="299"/>
      <c r="S99" s="326" t="s">
        <v>875</v>
      </c>
      <c r="T99" s="301"/>
    </row>
    <row r="100" spans="5:20" ht="18.75" customHeight="1" x14ac:dyDescent="0.35">
      <c r="E100" s="22">
        <v>10</v>
      </c>
      <c r="F100" s="327" t="s">
        <v>876</v>
      </c>
      <c r="G100" s="328"/>
      <c r="H100" s="329" t="s">
        <v>395</v>
      </c>
      <c r="I100" s="329" t="str">
        <f>Num_synd_et_Nom_synd[[#This Row],[Provenance]]&amp;" - "&amp;Num_synd_et_Nom_synd[[#This Row],['# Synd]]</f>
        <v>UQAC - 03-13-011</v>
      </c>
      <c r="J100" s="329" t="s">
        <v>877</v>
      </c>
      <c r="K100" s="329" t="s">
        <v>878</v>
      </c>
      <c r="L100" s="330" t="str">
        <f>Num_synd_et_Nom_synd[[#This Row],['# Synd]]</f>
        <v>03-13-011</v>
      </c>
      <c r="R100" s="299"/>
      <c r="S100" s="326" t="s">
        <v>879</v>
      </c>
      <c r="T100" s="301"/>
    </row>
    <row r="101" spans="5:20" ht="18.75" customHeight="1" x14ac:dyDescent="0.35">
      <c r="E101" s="22">
        <v>11</v>
      </c>
      <c r="F101" s="327" t="s">
        <v>880</v>
      </c>
      <c r="G101" s="328"/>
      <c r="H101" s="329" t="s">
        <v>881</v>
      </c>
      <c r="I101" s="329" t="str">
        <f>Num_synd_et_Nom_synd[[#This Row],[Provenance]]&amp;" - "&amp;Num_synd_et_Nom_synd[[#This Row],['# Synd]]</f>
        <v>Télé-université - 03-22-001</v>
      </c>
      <c r="J101" s="329" t="s">
        <v>882</v>
      </c>
      <c r="K101" s="329" t="s">
        <v>883</v>
      </c>
      <c r="L101" s="330" t="str">
        <f>Num_synd_et_Nom_synd[[#This Row],['# Synd]]</f>
        <v>03-22-001</v>
      </c>
      <c r="R101" s="299"/>
      <c r="S101" s="326" t="s">
        <v>884</v>
      </c>
      <c r="T101" s="301"/>
    </row>
    <row r="102" spans="5:20" ht="18.75" customHeight="1" x14ac:dyDescent="0.35">
      <c r="E102" s="22">
        <v>12</v>
      </c>
      <c r="F102" s="327" t="s">
        <v>885</v>
      </c>
      <c r="G102" s="328"/>
      <c r="H102" s="329" t="s">
        <v>886</v>
      </c>
      <c r="I102" s="329" t="str">
        <f>Num_synd_et_Nom_synd[[#This Row],[Provenance]]&amp;" - "&amp;Num_synd_et_Nom_synd[[#This Row],['# Synd]]</f>
        <v>UQAR Rimouski - 03-22-004</v>
      </c>
      <c r="J102" s="329" t="s">
        <v>887</v>
      </c>
      <c r="K102" s="329" t="s">
        <v>400</v>
      </c>
      <c r="L102" s="330" t="str">
        <f>Num_synd_et_Nom_synd[[#This Row],['# Synd]]</f>
        <v>03-22-004</v>
      </c>
      <c r="R102" s="299"/>
      <c r="S102" s="326" t="s">
        <v>888</v>
      </c>
      <c r="T102" s="301"/>
    </row>
    <row r="103" spans="5:20" ht="18.75" customHeight="1" x14ac:dyDescent="0.35">
      <c r="E103" s="22">
        <v>1</v>
      </c>
      <c r="F103" s="331" t="s">
        <v>889</v>
      </c>
      <c r="G103" s="332"/>
      <c r="H103" s="333" t="s">
        <v>890</v>
      </c>
      <c r="I103" s="333" t="str">
        <f>Num_synd_et_Nom_synd[[#This Row],[Provenance]]&amp;" - "&amp;Num_synd_et_Nom_synd[[#This Row],['# Synd]]</f>
        <v>Merinov, Grande-Rivière - 03-04-005</v>
      </c>
      <c r="J103" s="333" t="s">
        <v>891</v>
      </c>
      <c r="K103" s="334" t="s">
        <v>892</v>
      </c>
      <c r="L103" s="335" t="str">
        <f>Num_synd_et_Nom_synd[[#This Row],['# Synd]]</f>
        <v>03-04-005</v>
      </c>
      <c r="R103" s="299"/>
      <c r="S103" s="326" t="s">
        <v>893</v>
      </c>
      <c r="T103" s="301"/>
    </row>
    <row r="104" spans="5:20" ht="18.75" customHeight="1" thickBot="1" x14ac:dyDescent="0.4">
      <c r="E104" s="22">
        <v>2</v>
      </c>
      <c r="F104" s="336" t="s">
        <v>894</v>
      </c>
      <c r="G104" s="337"/>
      <c r="H104" s="338" t="s">
        <v>393</v>
      </c>
      <c r="I104" s="338" t="str">
        <f>Num_synd_et_Nom_synd[[#This Row],[Provenance]]&amp;" - "&amp;Num_synd_et_Nom_synd[[#This Row],['# Synd]]</f>
        <v>Université McGill - 03-09-051</v>
      </c>
      <c r="J104" s="338" t="s">
        <v>895</v>
      </c>
      <c r="K104" s="339" t="s">
        <v>896</v>
      </c>
      <c r="L104" s="340" t="str">
        <f>Num_synd_et_Nom_synd[[#This Row],['# Synd]]</f>
        <v>03-09-051</v>
      </c>
      <c r="R104" s="299"/>
      <c r="S104" s="326" t="s">
        <v>897</v>
      </c>
      <c r="T104" s="301"/>
    </row>
    <row r="105" spans="5:20" ht="18.75" customHeight="1" thickTop="1" thickBot="1" x14ac:dyDescent="0.4">
      <c r="F105" s="341">
        <f>SUBTOTAL(103,Num_synd_et_Nom_synd['# Synd])</f>
        <v>99</v>
      </c>
      <c r="G105" s="342"/>
      <c r="H105" s="343">
        <f>SUBTOTAL(103,Num_synd_et_Nom_synd[Provenance])</f>
        <v>99</v>
      </c>
      <c r="I105" s="344">
        <f>SUBTOTAL(103,Num_synd_et_Nom_synd[Provenance-'#])</f>
        <v>99</v>
      </c>
      <c r="J105" s="341">
        <f>SUBTOTAL(103,Num_synd_et_Nom_synd[Nom du syndicat])</f>
        <v>99</v>
      </c>
      <c r="K105" s="344">
        <f>SUBTOTAL(103,Num_synd_et_Nom_synd[Adresse])</f>
        <v>99</v>
      </c>
      <c r="L105" s="345">
        <f>SUBTOTAL(103,Num_synd_et_Nom_synd['#_Synd])</f>
        <v>99</v>
      </c>
      <c r="M105" s="22"/>
      <c r="R105" s="299"/>
      <c r="S105" s="346" t="s">
        <v>898</v>
      </c>
      <c r="T105" s="301"/>
    </row>
    <row r="106" spans="5:20" ht="18.75" customHeight="1" thickTop="1" thickBot="1" x14ac:dyDescent="0.4">
      <c r="M106" s="22"/>
      <c r="R106" s="299"/>
      <c r="S106" s="347" t="s">
        <v>899</v>
      </c>
      <c r="T106" s="301"/>
    </row>
    <row r="107" spans="5:20" ht="18.75" customHeight="1" thickTop="1" x14ac:dyDescent="0.35">
      <c r="M107" s="22"/>
      <c r="R107" s="299"/>
      <c r="S107" s="348" t="s">
        <v>900</v>
      </c>
      <c r="T107" s="301"/>
    </row>
    <row r="108" spans="5:20" ht="18.75" customHeight="1" thickBot="1" x14ac:dyDescent="0.4">
      <c r="M108" s="22"/>
      <c r="R108" s="299"/>
      <c r="S108" s="349" t="s">
        <v>901</v>
      </c>
      <c r="T108" s="301"/>
    </row>
    <row r="109" spans="5:20" ht="18.75" customHeight="1" thickTop="1" thickBot="1" x14ac:dyDescent="0.4">
      <c r="M109" s="22"/>
      <c r="R109" s="350"/>
      <c r="T109" s="351"/>
    </row>
    <row r="110" spans="5:20" ht="18.75" customHeight="1" thickTop="1" x14ac:dyDescent="0.35">
      <c r="M110" s="22"/>
      <c r="S110" s="22" t="s">
        <v>53</v>
      </c>
    </row>
    <row r="111" spans="5:20" ht="18.75" customHeight="1" x14ac:dyDescent="0.35">
      <c r="M111" s="22"/>
      <c r="S111" s="22" t="s">
        <v>902</v>
      </c>
      <c r="T111" s="22"/>
    </row>
    <row r="112" spans="5:20" ht="18.75" customHeight="1" x14ac:dyDescent="0.35">
      <c r="M112" s="22"/>
      <c r="S112" s="22" t="s">
        <v>903</v>
      </c>
      <c r="T112" s="22"/>
    </row>
    <row r="113" spans="13:21" ht="18.75" customHeight="1" x14ac:dyDescent="0.35">
      <c r="M113" s="22"/>
      <c r="S113" s="22" t="s">
        <v>904</v>
      </c>
    </row>
    <row r="114" spans="13:21" ht="18.75" customHeight="1" x14ac:dyDescent="0.35">
      <c r="M114" s="22"/>
      <c r="S114" s="22" t="s">
        <v>905</v>
      </c>
    </row>
    <row r="115" spans="13:21" ht="18.75" customHeight="1" x14ac:dyDescent="0.35">
      <c r="M115" s="22"/>
      <c r="S115" s="22" t="s">
        <v>906</v>
      </c>
    </row>
    <row r="116" spans="13:21" ht="18.75" customHeight="1" x14ac:dyDescent="0.35">
      <c r="M116" s="22"/>
      <c r="S116" s="22" t="s">
        <v>907</v>
      </c>
    </row>
    <row r="117" spans="13:21" ht="18.75" customHeight="1" x14ac:dyDescent="0.35">
      <c r="M117" s="22"/>
      <c r="S117" s="22" t="s">
        <v>908</v>
      </c>
      <c r="U117" s="22"/>
    </row>
    <row r="118" spans="13:21" ht="18.75" customHeight="1" x14ac:dyDescent="0.35">
      <c r="M118" s="22"/>
      <c r="S118" s="22" t="s">
        <v>909</v>
      </c>
      <c r="U118" s="22"/>
    </row>
    <row r="119" spans="13:21" ht="18.75" customHeight="1" x14ac:dyDescent="0.35">
      <c r="M119" s="22"/>
      <c r="S119" s="22" t="s">
        <v>910</v>
      </c>
      <c r="U119" s="22"/>
    </row>
    <row r="120" spans="13:21" ht="18.75" customHeight="1" x14ac:dyDescent="0.35">
      <c r="M120" s="22"/>
      <c r="S120" s="22" t="s">
        <v>911</v>
      </c>
      <c r="U120" s="22"/>
    </row>
    <row r="121" spans="13:21" ht="18.75" customHeight="1" x14ac:dyDescent="0.35">
      <c r="M121" s="22"/>
      <c r="S121" s="22" t="s">
        <v>912</v>
      </c>
      <c r="U121" s="22"/>
    </row>
    <row r="122" spans="13:21" ht="18.75" customHeight="1" x14ac:dyDescent="0.35">
      <c r="M122" s="22"/>
      <c r="S122" s="22" t="s">
        <v>913</v>
      </c>
      <c r="U122" s="22"/>
    </row>
    <row r="123" spans="13:21" ht="18.75" customHeight="1" x14ac:dyDescent="0.35">
      <c r="M123" s="22"/>
      <c r="S123" s="22" t="s">
        <v>914</v>
      </c>
      <c r="U123" s="22"/>
    </row>
    <row r="124" spans="13:21" ht="18.75" customHeight="1" x14ac:dyDescent="0.35">
      <c r="M124" s="22"/>
      <c r="S124" s="22" t="s">
        <v>915</v>
      </c>
      <c r="U124" s="22"/>
    </row>
    <row r="125" spans="13:21" ht="18.75" customHeight="1" x14ac:dyDescent="0.35">
      <c r="M125" s="22"/>
      <c r="S125" s="22" t="s">
        <v>916</v>
      </c>
      <c r="U125" s="22"/>
    </row>
    <row r="126" spans="13:21" ht="18.75" customHeight="1" x14ac:dyDescent="0.35">
      <c r="M126" s="22"/>
      <c r="S126" s="22" t="s">
        <v>917</v>
      </c>
      <c r="U126" s="22"/>
    </row>
    <row r="127" spans="13:21" ht="18.75" customHeight="1" x14ac:dyDescent="0.35">
      <c r="M127" s="22"/>
      <c r="U127" s="22"/>
    </row>
    <row r="128" spans="13:21" ht="18.75" customHeight="1" x14ac:dyDescent="0.35">
      <c r="M128" s="22"/>
      <c r="U128" s="22"/>
    </row>
    <row r="129" spans="13:21" ht="18.75" customHeight="1" x14ac:dyDescent="0.35">
      <c r="M129" s="22"/>
      <c r="U129" s="22"/>
    </row>
    <row r="130" spans="13:21" s="22" customFormat="1" ht="18.75" customHeight="1" x14ac:dyDescent="0.35"/>
    <row r="131" spans="13:21" s="22" customFormat="1" ht="18.75" customHeight="1" x14ac:dyDescent="0.35"/>
    <row r="132" spans="13:21" s="22" customFormat="1" ht="18.75" customHeight="1" x14ac:dyDescent="0.35"/>
    <row r="133" spans="13:21" s="22" customFormat="1" ht="18.75" customHeight="1" x14ac:dyDescent="0.35"/>
    <row r="134" spans="13:21" s="22" customFormat="1" ht="18.75" customHeight="1" x14ac:dyDescent="0.35"/>
    <row r="135" spans="13:21" s="22" customFormat="1" ht="18.75" customHeight="1" x14ac:dyDescent="0.35"/>
    <row r="136" spans="13:21" s="22" customFormat="1" ht="18.75" customHeight="1" x14ac:dyDescent="0.35"/>
    <row r="137" spans="13:21" s="22" customFormat="1" ht="18.75" customHeight="1" x14ac:dyDescent="0.35"/>
    <row r="138" spans="13:21" s="22" customFormat="1" ht="18.75" customHeight="1" x14ac:dyDescent="0.35"/>
    <row r="139" spans="13:21" s="22" customFormat="1" ht="18.75" customHeight="1" x14ac:dyDescent="0.35"/>
    <row r="140" spans="13:21" s="22" customFormat="1" ht="18.75" customHeight="1" x14ac:dyDescent="0.35"/>
    <row r="141" spans="13:21" s="22" customFormat="1" ht="18.75" customHeight="1" x14ac:dyDescent="0.35"/>
    <row r="142" spans="13:21" s="22" customFormat="1" ht="18.75" customHeight="1" x14ac:dyDescent="0.35"/>
    <row r="143" spans="13:21" s="22" customFormat="1" ht="18.75" customHeight="1" x14ac:dyDescent="0.35"/>
    <row r="144" spans="13:21" s="22" customFormat="1" ht="18.75" customHeight="1" x14ac:dyDescent="0.35"/>
    <row r="145" s="22" customFormat="1" ht="18.75" customHeight="1" x14ac:dyDescent="0.35"/>
    <row r="146" s="22" customFormat="1" ht="18.75" customHeight="1" x14ac:dyDescent="0.35"/>
    <row r="147" s="22" customFormat="1" ht="18.75" customHeight="1" x14ac:dyDescent="0.35"/>
    <row r="148" s="22" customFormat="1" ht="18.75" customHeight="1" x14ac:dyDescent="0.35"/>
    <row r="149" s="22" customFormat="1" ht="18.75" customHeight="1" x14ac:dyDescent="0.35"/>
    <row r="150" s="22" customFormat="1" ht="18.75" customHeight="1" x14ac:dyDescent="0.35"/>
    <row r="151" s="22" customFormat="1" ht="18.75" customHeight="1" x14ac:dyDescent="0.35"/>
    <row r="152" s="22" customFormat="1" ht="18.75" customHeight="1" x14ac:dyDescent="0.35"/>
    <row r="153" s="22" customFormat="1" ht="18.75" customHeight="1" x14ac:dyDescent="0.35"/>
    <row r="154" s="22" customFormat="1" ht="18.75" customHeight="1" x14ac:dyDescent="0.35"/>
    <row r="155" s="22" customFormat="1" ht="18.75" customHeight="1" x14ac:dyDescent="0.35"/>
    <row r="156" s="22" customFormat="1" ht="18.75" customHeight="1" x14ac:dyDescent="0.35"/>
    <row r="157" s="22" customFormat="1" ht="18.75" customHeight="1" x14ac:dyDescent="0.35"/>
    <row r="158" s="22" customFormat="1" ht="18.75" customHeight="1" x14ac:dyDescent="0.35"/>
    <row r="159" s="22" customFormat="1" ht="18.75" customHeight="1" x14ac:dyDescent="0.35"/>
    <row r="160" s="22" customFormat="1" ht="18.75" customHeight="1" x14ac:dyDescent="0.35"/>
    <row r="161" s="22" customFormat="1" ht="18.75" customHeight="1" x14ac:dyDescent="0.35"/>
    <row r="162" s="22" customFormat="1" ht="18.75" customHeight="1" x14ac:dyDescent="0.35"/>
    <row r="163" s="22" customFormat="1" ht="18.75" customHeight="1" x14ac:dyDescent="0.35"/>
    <row r="164" s="22" customFormat="1" ht="18.75" customHeight="1" x14ac:dyDescent="0.35"/>
    <row r="165" s="22" customFormat="1" ht="18.75" customHeight="1" x14ac:dyDescent="0.35"/>
    <row r="166" s="22" customFormat="1" ht="18.75" customHeight="1" x14ac:dyDescent="0.35"/>
    <row r="167" s="22" customFormat="1" ht="18.75" customHeight="1" x14ac:dyDescent="0.35"/>
    <row r="168" s="22" customFormat="1" ht="18.75" customHeight="1" x14ac:dyDescent="0.35"/>
    <row r="169" s="22" customFormat="1" ht="18.75" customHeight="1" x14ac:dyDescent="0.35"/>
    <row r="170" s="22" customFormat="1" ht="18.75" customHeight="1" x14ac:dyDescent="0.35"/>
    <row r="171" s="22" customFormat="1" ht="18.75" customHeight="1" x14ac:dyDescent="0.35"/>
    <row r="172" s="22" customFormat="1" ht="18.75" customHeight="1" x14ac:dyDescent="0.35"/>
    <row r="173" s="22" customFormat="1" ht="18.75" customHeight="1" x14ac:dyDescent="0.35"/>
    <row r="174" s="22" customFormat="1" ht="18.75" customHeight="1" x14ac:dyDescent="0.35"/>
    <row r="175" s="22" customFormat="1" ht="18.75" customHeight="1" x14ac:dyDescent="0.35"/>
    <row r="176" s="22" customFormat="1" ht="18.75" customHeight="1" x14ac:dyDescent="0.35"/>
    <row r="177" spans="13:21" ht="18.75" customHeight="1" x14ac:dyDescent="0.35">
      <c r="M177" s="22"/>
      <c r="T177" s="22"/>
      <c r="U177" s="22"/>
    </row>
    <row r="178" spans="13:21" ht="18.75" customHeight="1" x14ac:dyDescent="0.35">
      <c r="M178" s="22"/>
      <c r="T178" s="22"/>
      <c r="U178" s="22"/>
    </row>
    <row r="179" spans="13:21" ht="18.75" customHeight="1" x14ac:dyDescent="0.35">
      <c r="M179" s="22"/>
      <c r="T179" s="22"/>
      <c r="U179" s="22"/>
    </row>
    <row r="180" spans="13:21" ht="18.75" customHeight="1" x14ac:dyDescent="0.35">
      <c r="M180" s="22"/>
      <c r="T180" s="22"/>
      <c r="U180" s="22"/>
    </row>
    <row r="181" spans="13:21" ht="18.75" customHeight="1" x14ac:dyDescent="0.35">
      <c r="M181" s="22"/>
      <c r="T181" s="22"/>
      <c r="U181" s="22"/>
    </row>
    <row r="182" spans="13:21" ht="18.75" customHeight="1" x14ac:dyDescent="0.35">
      <c r="M182" s="22"/>
      <c r="T182" s="22"/>
      <c r="U182" s="22"/>
    </row>
    <row r="183" spans="13:21" ht="18.75" customHeight="1" x14ac:dyDescent="0.35">
      <c r="M183" s="22"/>
      <c r="T183" s="22"/>
      <c r="U183" s="22"/>
    </row>
    <row r="184" spans="13:21" ht="18.75" customHeight="1" x14ac:dyDescent="0.35">
      <c r="M184" s="22"/>
      <c r="T184" s="22"/>
      <c r="U184" s="22"/>
    </row>
    <row r="185" spans="13:21" ht="18.75" customHeight="1" x14ac:dyDescent="0.35">
      <c r="M185" s="22"/>
      <c r="T185" s="22"/>
      <c r="U185" s="22"/>
    </row>
    <row r="186" spans="13:21" ht="18.75" customHeight="1" x14ac:dyDescent="0.35">
      <c r="M186" s="22"/>
      <c r="U186" s="22"/>
    </row>
    <row r="187" spans="13:21" ht="18.75" customHeight="1" x14ac:dyDescent="0.35">
      <c r="M187" s="22"/>
      <c r="U187" s="22"/>
    </row>
    <row r="188" spans="13:21" ht="18.75" customHeight="1" x14ac:dyDescent="0.35">
      <c r="M188" s="22"/>
      <c r="U188" s="22"/>
    </row>
    <row r="189" spans="13:21" ht="18.75" customHeight="1" x14ac:dyDescent="0.35">
      <c r="M189" s="22"/>
      <c r="U189" s="22"/>
    </row>
    <row r="190" spans="13:21" ht="18.75" customHeight="1" x14ac:dyDescent="0.35">
      <c r="M190" s="22"/>
      <c r="U190" s="22"/>
    </row>
    <row r="191" spans="13:21" ht="18.75" customHeight="1" x14ac:dyDescent="0.35">
      <c r="M191" s="22"/>
      <c r="U191" s="22"/>
    </row>
    <row r="192" spans="13:21" ht="18.75" customHeight="1" x14ac:dyDescent="0.35">
      <c r="M192" s="22"/>
    </row>
    <row r="193" spans="13:13" ht="18.75" customHeight="1" x14ac:dyDescent="0.35">
      <c r="M193" s="22"/>
    </row>
    <row r="194" spans="13:13" ht="18.75" customHeight="1" x14ac:dyDescent="0.35">
      <c r="M194" s="22"/>
    </row>
    <row r="195" spans="13:13" ht="18.75" customHeight="1" x14ac:dyDescent="0.35">
      <c r="M195" s="22"/>
    </row>
    <row r="196" spans="13:13" ht="18.75" customHeight="1" x14ac:dyDescent="0.35">
      <c r="M196" s="22"/>
    </row>
    <row r="197" spans="13:13" ht="18.75" customHeight="1" x14ac:dyDescent="0.35">
      <c r="M197" s="22"/>
    </row>
    <row r="198" spans="13:13" ht="18.75" customHeight="1" x14ac:dyDescent="0.35">
      <c r="M198" s="22"/>
    </row>
    <row r="199" spans="13:13" ht="18.75" customHeight="1" x14ac:dyDescent="0.35">
      <c r="M199" s="22"/>
    </row>
    <row r="200" spans="13:13" ht="18.75" customHeight="1" x14ac:dyDescent="0.35">
      <c r="M200" s="22"/>
    </row>
    <row r="201" spans="13:13" ht="18.75" customHeight="1" x14ac:dyDescent="0.35">
      <c r="M201" s="22"/>
    </row>
    <row r="202" spans="13:13" ht="18.75" customHeight="1" x14ac:dyDescent="0.35">
      <c r="M202" s="22"/>
    </row>
    <row r="203" spans="13:13" ht="18.75" customHeight="1" x14ac:dyDescent="0.35">
      <c r="M203" s="22"/>
    </row>
    <row r="204" spans="13:13" ht="18.75" customHeight="1" x14ac:dyDescent="0.35">
      <c r="M204" s="22"/>
    </row>
    <row r="205" spans="13:13" ht="18.75" customHeight="1" x14ac:dyDescent="0.35">
      <c r="M205" s="22"/>
    </row>
    <row r="206" spans="13:13" ht="18.75" customHeight="1" x14ac:dyDescent="0.35">
      <c r="M206" s="22"/>
    </row>
    <row r="207" spans="13:13" ht="18.75" customHeight="1" x14ac:dyDescent="0.35">
      <c r="M207" s="22"/>
    </row>
    <row r="208" spans="13:13" ht="18.75" customHeight="1" x14ac:dyDescent="0.35">
      <c r="M208" s="22"/>
    </row>
    <row r="209" spans="13:13" ht="18.75" customHeight="1" x14ac:dyDescent="0.35">
      <c r="M209" s="22"/>
    </row>
    <row r="210" spans="13:13" ht="18.75" customHeight="1" x14ac:dyDescent="0.35">
      <c r="M210" s="22"/>
    </row>
    <row r="211" spans="13:13" ht="18.75" customHeight="1" x14ac:dyDescent="0.35">
      <c r="M211" s="22"/>
    </row>
    <row r="212" spans="13:13" ht="18.75" customHeight="1" x14ac:dyDescent="0.35">
      <c r="M212" s="22"/>
    </row>
    <row r="213" spans="13:13" ht="18.75" customHeight="1" x14ac:dyDescent="0.35">
      <c r="M213" s="22"/>
    </row>
    <row r="214" spans="13:13" ht="18.75" customHeight="1" x14ac:dyDescent="0.35">
      <c r="M214" s="22"/>
    </row>
    <row r="215" spans="13:13" ht="18.75" customHeight="1" x14ac:dyDescent="0.35">
      <c r="M215" s="22"/>
    </row>
    <row r="216" spans="13:13" ht="18.75" customHeight="1" x14ac:dyDescent="0.35">
      <c r="M216" s="22"/>
    </row>
    <row r="217" spans="13:13" ht="18.75" customHeight="1" x14ac:dyDescent="0.35">
      <c r="M217" s="22"/>
    </row>
    <row r="218" spans="13:13" ht="18.75" customHeight="1" x14ac:dyDescent="0.35">
      <c r="M218" s="22"/>
    </row>
    <row r="219" spans="13:13" ht="18.75" customHeight="1" x14ac:dyDescent="0.35">
      <c r="M219" s="22"/>
    </row>
    <row r="220" spans="13:13" ht="18.75" customHeight="1" x14ac:dyDescent="0.35">
      <c r="M220" s="22"/>
    </row>
    <row r="221" spans="13:13" ht="18.75" customHeight="1" x14ac:dyDescent="0.35">
      <c r="M221" s="22"/>
    </row>
    <row r="222" spans="13:13" ht="18.75" customHeight="1" x14ac:dyDescent="0.35">
      <c r="M222" s="22"/>
    </row>
    <row r="223" spans="13:13" ht="18.75" customHeight="1" x14ac:dyDescent="0.35">
      <c r="M223" s="22"/>
    </row>
    <row r="224" spans="13:13" ht="18.75" customHeight="1" x14ac:dyDescent="0.35">
      <c r="M224" s="22"/>
    </row>
    <row r="225" spans="13:13" ht="18.75" customHeight="1" x14ac:dyDescent="0.35">
      <c r="M225" s="22"/>
    </row>
    <row r="226" spans="13:13" ht="18.75" customHeight="1" x14ac:dyDescent="0.35">
      <c r="M226" s="22"/>
    </row>
    <row r="227" spans="13:13" ht="18.75" customHeight="1" x14ac:dyDescent="0.35">
      <c r="M227" s="22"/>
    </row>
    <row r="228" spans="13:13" ht="18.75" customHeight="1" x14ac:dyDescent="0.35">
      <c r="M228" s="22"/>
    </row>
    <row r="229" spans="13:13" ht="18.75" customHeight="1" x14ac:dyDescent="0.35">
      <c r="M229" s="22"/>
    </row>
  </sheetData>
  <sortState xmlns:xlrd2="http://schemas.microsoft.com/office/spreadsheetml/2017/richdata2" ref="S112:S126">
    <sortCondition ref="S112"/>
  </sortState>
  <dataValidations count="1">
    <dataValidation type="list" allowBlank="1" showInputMessage="1" showErrorMessage="1" sqref="N21" xr:uid="{277858A6-B051-43D8-AA5F-D53BA94D614D}">
      <formula1>#REF!</formula1>
    </dataValidation>
  </dataValidations>
  <pageMargins left="0.7" right="0.7" top="0.75" bottom="0.75" header="0.3" footer="0.3"/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9474E-A753-468E-8573-711C61334CDC}">
  <sheetPr>
    <tabColor rgb="FFFFCCCC"/>
  </sheetPr>
  <dimension ref="A1:AE138"/>
  <sheetViews>
    <sheetView zoomScale="70" zoomScaleNormal="70" workbookViewId="0"/>
  </sheetViews>
  <sheetFormatPr baseColWidth="10" defaultColWidth="11" defaultRowHeight="13.8" x14ac:dyDescent="0.25"/>
  <cols>
    <col min="2" max="2" width="19.5" customWidth="1"/>
    <col min="4" max="4" width="52" customWidth="1"/>
    <col min="5" max="21" width="21.5" customWidth="1"/>
  </cols>
  <sheetData>
    <row r="1" spans="1:31" x14ac:dyDescent="0.25">
      <c r="A1" s="83" t="s">
        <v>4</v>
      </c>
    </row>
    <row r="2" spans="1:31" ht="15.6" x14ac:dyDescent="0.3">
      <c r="B2" s="232" t="s">
        <v>4</v>
      </c>
      <c r="C2" s="233" t="s">
        <v>918</v>
      </c>
      <c r="D2" s="13"/>
      <c r="E2" s="13"/>
      <c r="F2" s="13" t="s">
        <v>919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</row>
    <row r="3" spans="1:31" ht="16.2" thickBot="1" x14ac:dyDescent="0.35">
      <c r="B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 t="s">
        <v>920</v>
      </c>
      <c r="Y3" s="13"/>
      <c r="Z3" s="13"/>
      <c r="AA3" s="13"/>
      <c r="AB3" s="13" t="s">
        <v>921</v>
      </c>
      <c r="AC3" s="13"/>
      <c r="AD3" s="13"/>
      <c r="AE3" s="13"/>
    </row>
    <row r="4" spans="1:31" ht="48" thickTop="1" thickBot="1" x14ac:dyDescent="0.35">
      <c r="B4" s="13"/>
      <c r="C4" s="234" t="s">
        <v>406</v>
      </c>
      <c r="D4" s="235" t="s">
        <v>17</v>
      </c>
      <c r="E4" s="235" t="s">
        <v>291</v>
      </c>
      <c r="F4" s="235" t="s">
        <v>490</v>
      </c>
      <c r="G4" s="235" t="s">
        <v>497</v>
      </c>
      <c r="H4" s="235" t="s">
        <v>503</v>
      </c>
      <c r="I4" s="235" t="s">
        <v>510</v>
      </c>
      <c r="J4" s="235" t="s">
        <v>518</v>
      </c>
      <c r="K4" s="235" t="s">
        <v>526</v>
      </c>
      <c r="L4" s="235" t="s">
        <v>293</v>
      </c>
      <c r="M4" s="235" t="s">
        <v>285</v>
      </c>
      <c r="N4" s="235" t="s">
        <v>282</v>
      </c>
      <c r="O4" s="235" t="s">
        <v>289</v>
      </c>
      <c r="P4" s="235" t="s">
        <v>280</v>
      </c>
      <c r="Q4" s="235" t="s">
        <v>13</v>
      </c>
      <c r="R4" s="235" t="s">
        <v>565</v>
      </c>
      <c r="S4" s="235" t="s">
        <v>572</v>
      </c>
      <c r="T4" s="235" t="s">
        <v>56</v>
      </c>
      <c r="U4" s="236" t="s">
        <v>584</v>
      </c>
      <c r="V4" s="13"/>
      <c r="W4" s="13"/>
      <c r="X4" s="237" t="s">
        <v>92</v>
      </c>
      <c r="Y4" s="238" t="s">
        <v>922</v>
      </c>
      <c r="Z4" s="239" t="s">
        <v>923</v>
      </c>
      <c r="AA4" s="226"/>
      <c r="AB4" s="237" t="s">
        <v>92</v>
      </c>
      <c r="AC4" s="238" t="s">
        <v>924</v>
      </c>
      <c r="AD4" s="239" t="s">
        <v>925</v>
      </c>
      <c r="AE4" s="13"/>
    </row>
    <row r="5" spans="1:31" ht="16.2" thickTop="1" x14ac:dyDescent="0.3">
      <c r="B5" s="13"/>
      <c r="C5" s="240" t="s">
        <v>486</v>
      </c>
      <c r="D5" s="241" t="s">
        <v>647</v>
      </c>
      <c r="E5" s="242">
        <v>894</v>
      </c>
      <c r="F5" s="242">
        <v>897</v>
      </c>
      <c r="G5" s="242">
        <v>897</v>
      </c>
      <c r="H5" s="242">
        <v>897</v>
      </c>
      <c r="I5" s="242">
        <v>891</v>
      </c>
      <c r="J5" s="242">
        <v>888</v>
      </c>
      <c r="K5" s="242">
        <v>654</v>
      </c>
      <c r="L5" s="242">
        <v>642</v>
      </c>
      <c r="M5" s="242">
        <v>642</v>
      </c>
      <c r="N5" s="242">
        <v>642</v>
      </c>
      <c r="O5" s="242">
        <v>643</v>
      </c>
      <c r="P5" s="242">
        <v>610</v>
      </c>
      <c r="Q5" s="242">
        <v>868</v>
      </c>
      <c r="R5" s="242">
        <v>879</v>
      </c>
      <c r="S5" s="242">
        <v>960</v>
      </c>
      <c r="T5" s="242">
        <v>545</v>
      </c>
      <c r="U5" s="243">
        <v>1207</v>
      </c>
      <c r="V5" s="13"/>
      <c r="W5" s="13"/>
      <c r="X5" s="244" t="s">
        <v>926</v>
      </c>
      <c r="Y5" s="245">
        <v>0</v>
      </c>
      <c r="Z5" s="246">
        <v>232.17306180142364</v>
      </c>
      <c r="AA5" s="13"/>
      <c r="AB5" s="247" t="s">
        <v>927</v>
      </c>
      <c r="AC5" s="248">
        <v>255</v>
      </c>
      <c r="AD5" s="249">
        <v>0</v>
      </c>
      <c r="AE5" s="13"/>
    </row>
    <row r="6" spans="1:31" ht="16.2" thickBot="1" x14ac:dyDescent="0.35">
      <c r="B6" s="13"/>
      <c r="C6" s="250" t="s">
        <v>492</v>
      </c>
      <c r="D6" s="251" t="s">
        <v>704</v>
      </c>
      <c r="E6" s="252">
        <v>946</v>
      </c>
      <c r="F6" s="252">
        <v>948</v>
      </c>
      <c r="G6" s="252">
        <v>948</v>
      </c>
      <c r="H6" s="252">
        <v>948</v>
      </c>
      <c r="I6" s="252">
        <v>942</v>
      </c>
      <c r="J6" s="252">
        <v>940</v>
      </c>
      <c r="K6" s="252">
        <v>716</v>
      </c>
      <c r="L6" s="252">
        <v>725</v>
      </c>
      <c r="M6" s="252">
        <v>726</v>
      </c>
      <c r="N6" s="252">
        <v>727</v>
      </c>
      <c r="O6" s="252">
        <v>725</v>
      </c>
      <c r="P6" s="252">
        <v>699</v>
      </c>
      <c r="Q6" s="252">
        <v>919</v>
      </c>
      <c r="R6" s="252">
        <v>930</v>
      </c>
      <c r="S6" s="252">
        <v>412</v>
      </c>
      <c r="T6" s="252">
        <v>929</v>
      </c>
      <c r="U6" s="253">
        <v>164</v>
      </c>
      <c r="V6" s="13"/>
      <c r="W6" s="13"/>
      <c r="X6" s="254" t="s">
        <v>928</v>
      </c>
      <c r="Y6" s="255">
        <v>371.05058181696177</v>
      </c>
      <c r="Z6" s="256">
        <v>190.66610427310565</v>
      </c>
      <c r="AA6" s="13"/>
      <c r="AB6" s="257" t="s">
        <v>929</v>
      </c>
      <c r="AC6" s="258">
        <v>0</v>
      </c>
      <c r="AD6" s="259">
        <v>255</v>
      </c>
      <c r="AE6" s="13"/>
    </row>
    <row r="7" spans="1:31" ht="16.2" thickTop="1" x14ac:dyDescent="0.3">
      <c r="B7" s="13"/>
      <c r="C7" s="250" t="s">
        <v>499</v>
      </c>
      <c r="D7" s="251" t="s">
        <v>496</v>
      </c>
      <c r="E7" s="252">
        <v>784</v>
      </c>
      <c r="F7" s="252">
        <v>786</v>
      </c>
      <c r="G7" s="252">
        <v>787</v>
      </c>
      <c r="H7" s="252">
        <v>786</v>
      </c>
      <c r="I7" s="252">
        <v>780</v>
      </c>
      <c r="J7" s="252">
        <v>778</v>
      </c>
      <c r="K7" s="252">
        <v>554</v>
      </c>
      <c r="L7" s="252">
        <v>564</v>
      </c>
      <c r="M7" s="252">
        <v>564</v>
      </c>
      <c r="N7" s="252">
        <v>565</v>
      </c>
      <c r="O7" s="252">
        <v>563</v>
      </c>
      <c r="P7" s="252">
        <v>538</v>
      </c>
      <c r="Q7" s="252">
        <v>758</v>
      </c>
      <c r="R7" s="252">
        <v>768</v>
      </c>
      <c r="S7" s="252">
        <v>251</v>
      </c>
      <c r="T7" s="252">
        <v>767</v>
      </c>
      <c r="U7" s="253">
        <v>2.2000000000000002</v>
      </c>
      <c r="V7" s="13"/>
      <c r="W7" s="13"/>
      <c r="X7" s="254" t="s">
        <v>930</v>
      </c>
      <c r="Y7" s="255">
        <v>481.34768707931761</v>
      </c>
      <c r="Z7" s="256">
        <v>545.89947068874164</v>
      </c>
      <c r="AA7" s="13"/>
      <c r="AB7" s="13"/>
      <c r="AC7" s="13"/>
      <c r="AD7" s="13"/>
      <c r="AE7" s="13"/>
    </row>
    <row r="8" spans="1:31" ht="15.6" x14ac:dyDescent="0.3">
      <c r="B8" s="13"/>
      <c r="C8" s="250" t="s">
        <v>505</v>
      </c>
      <c r="D8" s="251" t="s">
        <v>607</v>
      </c>
      <c r="E8" s="252">
        <v>212</v>
      </c>
      <c r="F8" s="252">
        <v>210</v>
      </c>
      <c r="G8" s="252">
        <v>209</v>
      </c>
      <c r="H8" s="252">
        <v>203</v>
      </c>
      <c r="I8" s="252">
        <v>223</v>
      </c>
      <c r="J8" s="252">
        <v>220</v>
      </c>
      <c r="K8" s="252">
        <v>439</v>
      </c>
      <c r="L8" s="252">
        <v>443</v>
      </c>
      <c r="M8" s="252">
        <v>444</v>
      </c>
      <c r="N8" s="252">
        <v>445</v>
      </c>
      <c r="O8" s="252">
        <v>445</v>
      </c>
      <c r="P8" s="252">
        <v>451</v>
      </c>
      <c r="Q8" s="252">
        <v>285</v>
      </c>
      <c r="R8" s="252">
        <v>353</v>
      </c>
      <c r="S8" s="252">
        <v>738</v>
      </c>
      <c r="T8" s="252">
        <v>647</v>
      </c>
      <c r="U8" s="253">
        <v>985</v>
      </c>
      <c r="V8" s="13"/>
      <c r="W8" s="13"/>
      <c r="X8" s="254" t="s">
        <v>931</v>
      </c>
      <c r="Y8" s="255">
        <v>378.57620764122294</v>
      </c>
      <c r="Z8" s="256">
        <v>173.1270069166404</v>
      </c>
      <c r="AA8" s="13"/>
      <c r="AB8" s="13"/>
      <c r="AC8" s="13"/>
      <c r="AD8" s="13"/>
      <c r="AE8" s="13"/>
    </row>
    <row r="9" spans="1:31" ht="15.6" x14ac:dyDescent="0.3">
      <c r="B9" s="13"/>
      <c r="C9" s="250" t="s">
        <v>513</v>
      </c>
      <c r="D9" s="251" t="s">
        <v>679</v>
      </c>
      <c r="E9" s="252">
        <v>212</v>
      </c>
      <c r="F9" s="252">
        <v>210</v>
      </c>
      <c r="G9" s="252">
        <v>209</v>
      </c>
      <c r="H9" s="252">
        <v>203</v>
      </c>
      <c r="I9" s="252">
        <v>223</v>
      </c>
      <c r="J9" s="252">
        <v>220</v>
      </c>
      <c r="K9" s="252">
        <v>439</v>
      </c>
      <c r="L9" s="252">
        <v>443</v>
      </c>
      <c r="M9" s="252">
        <v>444</v>
      </c>
      <c r="N9" s="252">
        <v>445</v>
      </c>
      <c r="O9" s="252">
        <v>445</v>
      </c>
      <c r="P9" s="252">
        <v>451</v>
      </c>
      <c r="Q9" s="252">
        <v>285</v>
      </c>
      <c r="R9" s="252">
        <v>353</v>
      </c>
      <c r="S9" s="252">
        <v>738</v>
      </c>
      <c r="T9" s="252">
        <v>647</v>
      </c>
      <c r="U9" s="253">
        <v>985</v>
      </c>
      <c r="V9" s="13"/>
      <c r="W9" s="13"/>
      <c r="X9" s="254" t="s">
        <v>932</v>
      </c>
      <c r="Y9" s="255">
        <v>479.76033980307693</v>
      </c>
      <c r="Z9" s="256">
        <v>402.47310986651269</v>
      </c>
      <c r="AA9" s="13"/>
      <c r="AB9" s="13"/>
      <c r="AC9" s="13"/>
      <c r="AD9" s="13"/>
      <c r="AE9" s="13"/>
    </row>
    <row r="10" spans="1:31" ht="15.6" x14ac:dyDescent="0.3">
      <c r="B10" s="13"/>
      <c r="C10" s="250" t="s">
        <v>521</v>
      </c>
      <c r="D10" s="251" t="s">
        <v>589</v>
      </c>
      <c r="E10" s="252">
        <v>68.400000000000006</v>
      </c>
      <c r="F10" s="252">
        <v>70.3</v>
      </c>
      <c r="G10" s="252">
        <v>70.5</v>
      </c>
      <c r="H10" s="252">
        <v>71.3</v>
      </c>
      <c r="I10" s="252">
        <v>72.599999999999994</v>
      </c>
      <c r="J10" s="252">
        <v>70.3</v>
      </c>
      <c r="K10" s="252">
        <v>209</v>
      </c>
      <c r="L10" s="252">
        <v>213</v>
      </c>
      <c r="M10" s="252">
        <v>214</v>
      </c>
      <c r="N10" s="252">
        <v>215</v>
      </c>
      <c r="O10" s="252">
        <v>215</v>
      </c>
      <c r="P10" s="252">
        <v>226</v>
      </c>
      <c r="Q10" s="252">
        <v>154</v>
      </c>
      <c r="R10" s="252">
        <v>222</v>
      </c>
      <c r="S10" s="252">
        <v>513</v>
      </c>
      <c r="T10" s="252">
        <v>417</v>
      </c>
      <c r="U10" s="253">
        <v>760</v>
      </c>
      <c r="V10" s="13"/>
      <c r="W10" s="13"/>
      <c r="X10" s="254" t="s">
        <v>933</v>
      </c>
      <c r="Y10" s="255">
        <v>785.67630721142314</v>
      </c>
      <c r="Z10" s="256">
        <v>557.39852126228936</v>
      </c>
      <c r="AA10" s="13"/>
      <c r="AB10" s="13"/>
      <c r="AC10" s="13"/>
      <c r="AD10" s="13"/>
      <c r="AE10" s="13"/>
    </row>
    <row r="11" spans="1:31" ht="15.6" x14ac:dyDescent="0.3">
      <c r="B11" s="13"/>
      <c r="C11" s="250" t="s">
        <v>528</v>
      </c>
      <c r="D11" s="251" t="s">
        <v>593</v>
      </c>
      <c r="E11" s="252">
        <v>44.2</v>
      </c>
      <c r="F11" s="252">
        <v>46.1</v>
      </c>
      <c r="G11" s="252">
        <v>46.3</v>
      </c>
      <c r="H11" s="252">
        <v>47.1</v>
      </c>
      <c r="I11" s="252">
        <v>48.5</v>
      </c>
      <c r="J11" s="252">
        <v>46.1</v>
      </c>
      <c r="K11" s="252">
        <v>221</v>
      </c>
      <c r="L11" s="252">
        <v>225</v>
      </c>
      <c r="M11" s="252">
        <v>226</v>
      </c>
      <c r="N11" s="252">
        <v>227</v>
      </c>
      <c r="O11" s="252">
        <v>227</v>
      </c>
      <c r="P11" s="252">
        <v>238</v>
      </c>
      <c r="Q11" s="252">
        <v>130</v>
      </c>
      <c r="R11" s="252">
        <v>198</v>
      </c>
      <c r="S11" s="252">
        <v>525</v>
      </c>
      <c r="T11" s="252">
        <v>428</v>
      </c>
      <c r="U11" s="253">
        <v>772</v>
      </c>
      <c r="V11" s="13"/>
      <c r="W11" s="13"/>
      <c r="X11" s="254" t="s">
        <v>923</v>
      </c>
      <c r="Y11" s="255">
        <v>232.17306180142364</v>
      </c>
      <c r="Z11" s="256">
        <v>0</v>
      </c>
      <c r="AA11" s="13"/>
      <c r="AB11" s="13"/>
      <c r="AC11" s="13"/>
      <c r="AD11" s="13"/>
      <c r="AE11" s="13"/>
    </row>
    <row r="12" spans="1:31" ht="15.6" x14ac:dyDescent="0.3">
      <c r="B12" s="13"/>
      <c r="C12" s="250" t="s">
        <v>534</v>
      </c>
      <c r="D12" s="251" t="s">
        <v>597</v>
      </c>
      <c r="E12" s="252">
        <v>45.3</v>
      </c>
      <c r="F12" s="252">
        <v>47.1</v>
      </c>
      <c r="G12" s="252">
        <v>53.3</v>
      </c>
      <c r="H12" s="252">
        <v>44.7</v>
      </c>
      <c r="I12" s="252">
        <v>49.5</v>
      </c>
      <c r="J12" s="252">
        <v>47.1</v>
      </c>
      <c r="K12" s="252">
        <v>250</v>
      </c>
      <c r="L12" s="252">
        <v>254</v>
      </c>
      <c r="M12" s="252">
        <v>255</v>
      </c>
      <c r="N12" s="252">
        <v>256</v>
      </c>
      <c r="O12" s="252">
        <v>256</v>
      </c>
      <c r="P12" s="252">
        <v>267</v>
      </c>
      <c r="Q12" s="252">
        <v>131</v>
      </c>
      <c r="R12" s="252">
        <v>199</v>
      </c>
      <c r="S12" s="252">
        <v>554</v>
      </c>
      <c r="T12" s="252">
        <v>457</v>
      </c>
      <c r="U12" s="253">
        <v>801</v>
      </c>
      <c r="V12" s="13"/>
      <c r="W12" s="13"/>
      <c r="X12" s="254" t="s">
        <v>934</v>
      </c>
      <c r="Y12" s="255">
        <v>488.98616075046067</v>
      </c>
      <c r="Z12" s="256">
        <v>576.39466223217823</v>
      </c>
      <c r="AA12" s="13"/>
      <c r="AB12" s="13"/>
      <c r="AC12" s="13"/>
      <c r="AD12" s="13"/>
      <c r="AE12" s="13"/>
    </row>
    <row r="13" spans="1:31" ht="15.6" x14ac:dyDescent="0.3">
      <c r="B13" s="13"/>
      <c r="C13" s="250" t="s">
        <v>540</v>
      </c>
      <c r="D13" s="251" t="s">
        <v>639</v>
      </c>
      <c r="E13" s="252">
        <v>62.9</v>
      </c>
      <c r="F13" s="252">
        <v>60.7</v>
      </c>
      <c r="G13" s="252">
        <v>59.9</v>
      </c>
      <c r="H13" s="252">
        <v>53.5</v>
      </c>
      <c r="I13" s="252">
        <v>73.3</v>
      </c>
      <c r="J13" s="252">
        <v>71</v>
      </c>
      <c r="K13" s="252">
        <v>290</v>
      </c>
      <c r="L13" s="252">
        <v>294</v>
      </c>
      <c r="M13" s="252">
        <v>294</v>
      </c>
      <c r="N13" s="252">
        <v>295</v>
      </c>
      <c r="O13" s="252">
        <v>296</v>
      </c>
      <c r="P13" s="252">
        <v>301</v>
      </c>
      <c r="Q13" s="252">
        <v>135</v>
      </c>
      <c r="R13" s="252">
        <v>204</v>
      </c>
      <c r="S13" s="252">
        <v>589</v>
      </c>
      <c r="T13" s="252">
        <v>497</v>
      </c>
      <c r="U13" s="253">
        <v>836</v>
      </c>
      <c r="V13" s="13"/>
      <c r="W13" s="13"/>
      <c r="X13" s="254" t="s">
        <v>935</v>
      </c>
      <c r="Y13" s="255">
        <v>379.70143664014267</v>
      </c>
      <c r="Z13" s="256">
        <v>230.59994885975192</v>
      </c>
      <c r="AA13" s="13"/>
      <c r="AB13" s="13"/>
      <c r="AC13" s="13"/>
      <c r="AD13" s="13"/>
      <c r="AE13" s="13"/>
    </row>
    <row r="14" spans="1:31" ht="15.6" x14ac:dyDescent="0.3">
      <c r="B14" s="13"/>
      <c r="C14" s="250" t="s">
        <v>545</v>
      </c>
      <c r="D14" s="251" t="s">
        <v>688</v>
      </c>
      <c r="E14" s="252">
        <v>43.9</v>
      </c>
      <c r="F14" s="252">
        <v>41.7</v>
      </c>
      <c r="G14" s="252">
        <v>40.9</v>
      </c>
      <c r="H14" s="252">
        <v>32.200000000000003</v>
      </c>
      <c r="I14" s="252">
        <v>53.4</v>
      </c>
      <c r="J14" s="252">
        <v>49.7</v>
      </c>
      <c r="K14" s="252">
        <v>264</v>
      </c>
      <c r="L14" s="252">
        <v>268</v>
      </c>
      <c r="M14" s="252">
        <v>268</v>
      </c>
      <c r="N14" s="252">
        <v>269</v>
      </c>
      <c r="O14" s="252">
        <v>270</v>
      </c>
      <c r="P14" s="252">
        <v>280</v>
      </c>
      <c r="Q14" s="252">
        <v>117</v>
      </c>
      <c r="R14" s="252">
        <v>185</v>
      </c>
      <c r="S14" s="252">
        <v>567</v>
      </c>
      <c r="T14" s="252">
        <v>472</v>
      </c>
      <c r="U14" s="253">
        <v>814</v>
      </c>
      <c r="V14" s="13"/>
      <c r="W14" s="13"/>
      <c r="X14" s="254" t="s">
        <v>936</v>
      </c>
      <c r="Y14" s="255">
        <v>762.82105008979306</v>
      </c>
      <c r="Z14" s="256">
        <v>532.65390080863472</v>
      </c>
      <c r="AA14" s="13"/>
      <c r="AB14" s="13"/>
      <c r="AC14" s="13"/>
      <c r="AD14" s="13"/>
      <c r="AE14" s="13"/>
    </row>
    <row r="15" spans="1:31" ht="15.6" x14ac:dyDescent="0.3">
      <c r="B15" s="13"/>
      <c r="C15" s="250" t="s">
        <v>550</v>
      </c>
      <c r="D15" s="251" t="s">
        <v>643</v>
      </c>
      <c r="E15" s="252">
        <v>16</v>
      </c>
      <c r="F15" s="252">
        <v>13.8</v>
      </c>
      <c r="G15" s="252">
        <v>13</v>
      </c>
      <c r="H15" s="252">
        <v>13.6</v>
      </c>
      <c r="I15" s="252">
        <v>25.5</v>
      </c>
      <c r="J15" s="252">
        <v>30</v>
      </c>
      <c r="K15" s="252">
        <v>250</v>
      </c>
      <c r="L15" s="252">
        <v>260</v>
      </c>
      <c r="M15" s="252">
        <v>260</v>
      </c>
      <c r="N15" s="252">
        <v>261</v>
      </c>
      <c r="O15" s="252">
        <v>259</v>
      </c>
      <c r="P15" s="252">
        <v>259</v>
      </c>
      <c r="Q15" s="252">
        <v>88.6</v>
      </c>
      <c r="R15" s="252">
        <v>157</v>
      </c>
      <c r="S15" s="252">
        <v>546</v>
      </c>
      <c r="T15" s="252">
        <v>463</v>
      </c>
      <c r="U15" s="253">
        <v>793</v>
      </c>
      <c r="V15" s="13"/>
      <c r="W15" s="13"/>
      <c r="X15" s="254" t="s">
        <v>937</v>
      </c>
      <c r="Y15" s="255">
        <v>418.0415879041953</v>
      </c>
      <c r="Z15" s="256">
        <v>497.36984177102539</v>
      </c>
      <c r="AA15" s="13"/>
      <c r="AB15" s="13"/>
      <c r="AC15" s="13"/>
      <c r="AD15" s="13"/>
      <c r="AE15" s="13"/>
    </row>
    <row r="16" spans="1:31" ht="16.2" thickBot="1" x14ac:dyDescent="0.35">
      <c r="B16" s="13"/>
      <c r="C16" s="250" t="s">
        <v>555</v>
      </c>
      <c r="D16" s="251" t="s">
        <v>619</v>
      </c>
      <c r="E16" s="252">
        <v>26</v>
      </c>
      <c r="F16" s="252">
        <v>23.8</v>
      </c>
      <c r="G16" s="252">
        <v>22.9</v>
      </c>
      <c r="H16" s="252">
        <v>16.600000000000001</v>
      </c>
      <c r="I16" s="252">
        <v>39.200000000000003</v>
      </c>
      <c r="J16" s="252">
        <v>36.9</v>
      </c>
      <c r="K16" s="252">
        <v>259</v>
      </c>
      <c r="L16" s="252">
        <v>269</v>
      </c>
      <c r="M16" s="252">
        <v>270</v>
      </c>
      <c r="N16" s="252">
        <v>271</v>
      </c>
      <c r="O16" s="252">
        <v>268</v>
      </c>
      <c r="P16" s="252">
        <v>267</v>
      </c>
      <c r="Q16" s="252">
        <v>98.6</v>
      </c>
      <c r="R16" s="252">
        <v>167</v>
      </c>
      <c r="S16" s="252">
        <v>554</v>
      </c>
      <c r="T16" s="252">
        <v>472</v>
      </c>
      <c r="U16" s="253">
        <v>801</v>
      </c>
      <c r="V16" s="13"/>
      <c r="W16" s="13"/>
      <c r="X16" s="260" t="s">
        <v>938</v>
      </c>
      <c r="Y16" s="261">
        <v>149.99910250448428</v>
      </c>
      <c r="Z16" s="262">
        <v>365.89177686959738</v>
      </c>
      <c r="AA16" s="13"/>
      <c r="AB16" s="13"/>
      <c r="AC16" s="13"/>
      <c r="AD16" s="13"/>
      <c r="AE16" s="13"/>
    </row>
    <row r="17" spans="2:31" ht="16.2" thickTop="1" x14ac:dyDescent="0.3">
      <c r="B17" s="13"/>
      <c r="C17" s="250" t="s">
        <v>560</v>
      </c>
      <c r="D17" s="251" t="s">
        <v>611</v>
      </c>
      <c r="E17" s="252">
        <v>3.8</v>
      </c>
      <c r="F17" s="252">
        <v>5.5</v>
      </c>
      <c r="G17" s="252">
        <v>6.6</v>
      </c>
      <c r="H17" s="252">
        <v>5.3</v>
      </c>
      <c r="I17" s="252">
        <v>8</v>
      </c>
      <c r="J17" s="252">
        <v>12</v>
      </c>
      <c r="K17" s="252">
        <v>238</v>
      </c>
      <c r="L17" s="252">
        <v>247</v>
      </c>
      <c r="M17" s="252">
        <v>248</v>
      </c>
      <c r="N17" s="252">
        <v>249</v>
      </c>
      <c r="O17" s="252">
        <v>247</v>
      </c>
      <c r="P17" s="252">
        <v>247</v>
      </c>
      <c r="Q17" s="252">
        <v>88.3</v>
      </c>
      <c r="R17" s="252">
        <v>156</v>
      </c>
      <c r="S17" s="252">
        <v>534</v>
      </c>
      <c r="T17" s="252">
        <v>451</v>
      </c>
      <c r="U17" s="253">
        <v>781</v>
      </c>
      <c r="V17" s="13"/>
      <c r="W17" s="13"/>
      <c r="X17" s="13"/>
      <c r="Y17" s="13"/>
      <c r="Z17" s="13"/>
      <c r="AA17" s="13"/>
      <c r="AB17" s="13"/>
      <c r="AC17" s="13"/>
      <c r="AD17" s="13"/>
      <c r="AE17" s="13"/>
    </row>
    <row r="18" spans="2:31" ht="15.6" x14ac:dyDescent="0.3">
      <c r="B18" s="13"/>
      <c r="C18" s="250" t="s">
        <v>567</v>
      </c>
      <c r="D18" s="251" t="s">
        <v>667</v>
      </c>
      <c r="E18" s="252">
        <v>2.2999999999999998</v>
      </c>
      <c r="F18" s="252">
        <v>1.2</v>
      </c>
      <c r="G18" s="252">
        <v>1.6</v>
      </c>
      <c r="H18" s="252">
        <v>1</v>
      </c>
      <c r="I18" s="252">
        <v>6.2</v>
      </c>
      <c r="J18" s="252">
        <v>10.3</v>
      </c>
      <c r="K18" s="252">
        <v>241</v>
      </c>
      <c r="L18" s="252">
        <v>250</v>
      </c>
      <c r="M18" s="252">
        <v>251</v>
      </c>
      <c r="N18" s="252">
        <v>252</v>
      </c>
      <c r="O18" s="252">
        <v>250</v>
      </c>
      <c r="P18" s="252">
        <v>250</v>
      </c>
      <c r="Q18" s="252">
        <v>82.8</v>
      </c>
      <c r="R18" s="252">
        <v>151</v>
      </c>
      <c r="S18" s="252">
        <v>537</v>
      </c>
      <c r="T18" s="252">
        <v>454</v>
      </c>
      <c r="U18" s="253">
        <v>784</v>
      </c>
      <c r="V18" s="13"/>
      <c r="W18" s="13"/>
      <c r="X18" s="13"/>
      <c r="Y18" s="13"/>
      <c r="Z18" s="13"/>
      <c r="AA18" s="13"/>
      <c r="AB18" s="13"/>
      <c r="AC18" s="13"/>
      <c r="AD18" s="13"/>
      <c r="AE18" s="13"/>
    </row>
    <row r="19" spans="2:31" ht="15.6" x14ac:dyDescent="0.3">
      <c r="B19" s="13"/>
      <c r="C19" s="250" t="s">
        <v>574</v>
      </c>
      <c r="D19" s="251" t="s">
        <v>683</v>
      </c>
      <c r="E19" s="252">
        <v>38.200000000000003</v>
      </c>
      <c r="F19" s="252">
        <v>36</v>
      </c>
      <c r="G19" s="252">
        <v>35.200000000000003</v>
      </c>
      <c r="H19" s="252">
        <v>35.9</v>
      </c>
      <c r="I19" s="252">
        <v>47.3</v>
      </c>
      <c r="J19" s="252">
        <v>51.8</v>
      </c>
      <c r="K19" s="252">
        <v>276</v>
      </c>
      <c r="L19" s="252">
        <v>285</v>
      </c>
      <c r="M19" s="252">
        <v>286</v>
      </c>
      <c r="N19" s="252">
        <v>287</v>
      </c>
      <c r="O19" s="252">
        <v>285</v>
      </c>
      <c r="P19" s="252">
        <v>285</v>
      </c>
      <c r="Q19" s="252">
        <v>110</v>
      </c>
      <c r="R19" s="252">
        <v>179</v>
      </c>
      <c r="S19" s="252">
        <v>572</v>
      </c>
      <c r="T19" s="252">
        <v>489</v>
      </c>
      <c r="U19" s="253">
        <v>819</v>
      </c>
      <c r="V19" s="13"/>
      <c r="W19" s="13"/>
      <c r="X19" s="13"/>
      <c r="Y19" s="13"/>
      <c r="Z19" s="13"/>
      <c r="AA19" s="13"/>
      <c r="AB19" s="13"/>
      <c r="AC19" s="13"/>
      <c r="AD19" s="13"/>
      <c r="AE19" s="13"/>
    </row>
    <row r="20" spans="2:31" ht="15.6" x14ac:dyDescent="0.3">
      <c r="B20" s="13"/>
      <c r="C20" s="250" t="s">
        <v>580</v>
      </c>
      <c r="D20" s="251" t="s">
        <v>537</v>
      </c>
      <c r="E20" s="252">
        <v>9</v>
      </c>
      <c r="F20" s="252">
        <v>9.3000000000000007</v>
      </c>
      <c r="G20" s="252">
        <v>18</v>
      </c>
      <c r="H20" s="252">
        <v>9</v>
      </c>
      <c r="I20" s="252">
        <v>25.7</v>
      </c>
      <c r="J20" s="252">
        <v>23.4</v>
      </c>
      <c r="K20" s="252">
        <v>245</v>
      </c>
      <c r="L20" s="252">
        <v>254</v>
      </c>
      <c r="M20" s="252">
        <v>255</v>
      </c>
      <c r="N20" s="252">
        <v>256</v>
      </c>
      <c r="O20" s="252">
        <v>254</v>
      </c>
      <c r="P20" s="252">
        <v>254</v>
      </c>
      <c r="Q20" s="252">
        <v>93.6</v>
      </c>
      <c r="R20" s="252">
        <v>162</v>
      </c>
      <c r="S20" s="252">
        <v>541</v>
      </c>
      <c r="T20" s="252">
        <v>458</v>
      </c>
      <c r="U20" s="253">
        <v>788</v>
      </c>
      <c r="V20" s="13"/>
      <c r="W20" s="13"/>
      <c r="X20" s="13"/>
      <c r="Y20" s="13"/>
      <c r="Z20" s="13"/>
      <c r="AA20" s="13"/>
      <c r="AB20" s="13"/>
      <c r="AC20" s="13"/>
      <c r="AD20" s="13"/>
      <c r="AE20" s="13"/>
    </row>
    <row r="21" spans="2:31" ht="15.6" x14ac:dyDescent="0.3">
      <c r="B21" s="13"/>
      <c r="C21" s="250" t="s">
        <v>586</v>
      </c>
      <c r="D21" s="251" t="s">
        <v>615</v>
      </c>
      <c r="E21" s="252">
        <v>17.2</v>
      </c>
      <c r="F21" s="252">
        <v>19.100000000000001</v>
      </c>
      <c r="G21" s="252">
        <v>19.3</v>
      </c>
      <c r="H21" s="252">
        <v>20.2</v>
      </c>
      <c r="I21" s="252">
        <v>21.5</v>
      </c>
      <c r="J21" s="252">
        <v>19.100000000000001</v>
      </c>
      <c r="K21" s="252">
        <v>241</v>
      </c>
      <c r="L21" s="252">
        <v>250</v>
      </c>
      <c r="M21" s="252">
        <v>251</v>
      </c>
      <c r="N21" s="252">
        <v>252</v>
      </c>
      <c r="O21" s="252">
        <v>250</v>
      </c>
      <c r="P21" s="252">
        <v>249</v>
      </c>
      <c r="Q21" s="252">
        <v>103</v>
      </c>
      <c r="R21" s="252">
        <v>171</v>
      </c>
      <c r="S21" s="252">
        <v>537</v>
      </c>
      <c r="T21" s="252">
        <v>454</v>
      </c>
      <c r="U21" s="253">
        <v>784</v>
      </c>
      <c r="V21" s="13"/>
      <c r="W21" s="13"/>
      <c r="X21" s="13"/>
      <c r="Y21" s="13"/>
      <c r="Z21" s="13"/>
      <c r="AA21" s="13"/>
      <c r="AB21" s="13"/>
      <c r="AC21" s="13"/>
      <c r="AD21" s="13"/>
      <c r="AE21" s="13"/>
    </row>
    <row r="22" spans="2:31" ht="15.6" x14ac:dyDescent="0.3">
      <c r="B22" s="13"/>
      <c r="C22" s="250" t="s">
        <v>590</v>
      </c>
      <c r="D22" s="251" t="s">
        <v>564</v>
      </c>
      <c r="E22" s="252">
        <v>7.2</v>
      </c>
      <c r="F22" s="252">
        <v>3.6</v>
      </c>
      <c r="G22" s="252">
        <v>4</v>
      </c>
      <c r="H22" s="252">
        <v>2.4</v>
      </c>
      <c r="I22" s="252">
        <v>17.5</v>
      </c>
      <c r="J22" s="252">
        <v>22</v>
      </c>
      <c r="K22" s="252">
        <v>252</v>
      </c>
      <c r="L22" s="252">
        <v>261</v>
      </c>
      <c r="M22" s="252">
        <v>261</v>
      </c>
      <c r="N22" s="252">
        <v>262</v>
      </c>
      <c r="O22" s="252">
        <v>261</v>
      </c>
      <c r="P22" s="252">
        <v>260</v>
      </c>
      <c r="Q22" s="252">
        <v>80.599999999999994</v>
      </c>
      <c r="R22" s="252">
        <v>149</v>
      </c>
      <c r="S22" s="252">
        <v>547</v>
      </c>
      <c r="T22" s="252">
        <v>464</v>
      </c>
      <c r="U22" s="253">
        <v>794</v>
      </c>
      <c r="V22" s="13"/>
      <c r="W22" s="13"/>
      <c r="X22" s="13"/>
      <c r="Y22" s="13"/>
      <c r="Z22" s="13"/>
      <c r="AA22" s="13"/>
      <c r="AB22" s="13"/>
      <c r="AC22" s="13"/>
      <c r="AD22" s="13"/>
      <c r="AE22" s="13"/>
    </row>
    <row r="23" spans="2:31" ht="15.6" x14ac:dyDescent="0.3">
      <c r="B23" s="13"/>
      <c r="C23" s="250" t="s">
        <v>594</v>
      </c>
      <c r="D23" s="251" t="s">
        <v>663</v>
      </c>
      <c r="E23" s="252">
        <v>16.8</v>
      </c>
      <c r="F23" s="252">
        <v>14.6</v>
      </c>
      <c r="G23" s="252">
        <v>13.8</v>
      </c>
      <c r="H23" s="252">
        <v>14.4</v>
      </c>
      <c r="I23" s="252">
        <v>26.3</v>
      </c>
      <c r="J23" s="252">
        <v>30.8</v>
      </c>
      <c r="K23" s="252">
        <v>251</v>
      </c>
      <c r="L23" s="252">
        <v>260</v>
      </c>
      <c r="M23" s="252">
        <v>261</v>
      </c>
      <c r="N23" s="252">
        <v>262</v>
      </c>
      <c r="O23" s="252">
        <v>260</v>
      </c>
      <c r="P23" s="252">
        <v>260</v>
      </c>
      <c r="Q23" s="252">
        <v>89.4</v>
      </c>
      <c r="R23" s="252">
        <v>158</v>
      </c>
      <c r="S23" s="252">
        <v>547</v>
      </c>
      <c r="T23" s="252">
        <v>464</v>
      </c>
      <c r="U23" s="253">
        <v>794</v>
      </c>
      <c r="V23" s="13"/>
      <c r="W23" s="13"/>
      <c r="X23" s="13"/>
      <c r="Y23" s="13"/>
      <c r="Z23" s="13"/>
      <c r="AA23" s="13"/>
      <c r="AB23" s="13"/>
      <c r="AC23" s="13"/>
      <c r="AD23" s="13"/>
      <c r="AE23" s="13"/>
    </row>
    <row r="24" spans="2:31" ht="15.6" x14ac:dyDescent="0.3">
      <c r="B24" s="13"/>
      <c r="C24" s="250" t="s">
        <v>598</v>
      </c>
      <c r="D24" s="251" t="s">
        <v>623</v>
      </c>
      <c r="E24" s="252">
        <v>5.9</v>
      </c>
      <c r="F24" s="252">
        <v>9.6999999999999993</v>
      </c>
      <c r="G24" s="252">
        <v>9.9</v>
      </c>
      <c r="H24" s="252">
        <v>7.5</v>
      </c>
      <c r="I24" s="252">
        <v>10.3</v>
      </c>
      <c r="J24" s="252">
        <v>14.4</v>
      </c>
      <c r="K24" s="252">
        <v>244</v>
      </c>
      <c r="L24" s="252">
        <v>253</v>
      </c>
      <c r="M24" s="252">
        <v>254</v>
      </c>
      <c r="N24" s="252">
        <v>255</v>
      </c>
      <c r="O24" s="252">
        <v>253</v>
      </c>
      <c r="P24" s="252">
        <v>252</v>
      </c>
      <c r="Q24" s="252">
        <v>90.6</v>
      </c>
      <c r="R24" s="252">
        <v>159</v>
      </c>
      <c r="S24" s="252">
        <v>540</v>
      </c>
      <c r="T24" s="252">
        <v>457</v>
      </c>
      <c r="U24" s="253">
        <v>787</v>
      </c>
      <c r="V24" s="13"/>
      <c r="W24" s="13"/>
      <c r="X24" s="13"/>
      <c r="Y24" s="13"/>
      <c r="Z24" s="13"/>
      <c r="AA24" s="13"/>
      <c r="AB24" s="13"/>
      <c r="AC24" s="13"/>
      <c r="AD24" s="13"/>
      <c r="AE24" s="13"/>
    </row>
    <row r="25" spans="2:31" ht="15.6" x14ac:dyDescent="0.3">
      <c r="B25" s="13"/>
      <c r="C25" s="250" t="s">
        <v>601</v>
      </c>
      <c r="D25" s="251" t="s">
        <v>517</v>
      </c>
      <c r="E25" s="252">
        <v>15.4</v>
      </c>
      <c r="F25" s="252">
        <v>14.4</v>
      </c>
      <c r="G25" s="252">
        <v>12.3</v>
      </c>
      <c r="H25" s="252">
        <v>13</v>
      </c>
      <c r="I25" s="252">
        <v>20.100000000000001</v>
      </c>
      <c r="J25" s="252">
        <v>24.6</v>
      </c>
      <c r="K25" s="252">
        <v>254</v>
      </c>
      <c r="L25" s="252">
        <v>263</v>
      </c>
      <c r="M25" s="252">
        <v>264</v>
      </c>
      <c r="N25" s="252">
        <v>265</v>
      </c>
      <c r="O25" s="252">
        <v>263</v>
      </c>
      <c r="P25" s="252">
        <v>263</v>
      </c>
      <c r="Q25" s="252">
        <v>83.2</v>
      </c>
      <c r="R25" s="252">
        <v>151</v>
      </c>
      <c r="S25" s="252">
        <v>550</v>
      </c>
      <c r="T25" s="252">
        <v>467</v>
      </c>
      <c r="U25" s="253">
        <v>797</v>
      </c>
      <c r="V25" s="13"/>
      <c r="W25" s="13"/>
      <c r="X25" s="13"/>
      <c r="Y25" s="13"/>
      <c r="Z25" s="13"/>
      <c r="AA25" s="13"/>
      <c r="AB25" s="13"/>
      <c r="AC25" s="13"/>
      <c r="AD25" s="13"/>
      <c r="AE25" s="13"/>
    </row>
    <row r="26" spans="2:31" ht="15.6" x14ac:dyDescent="0.3">
      <c r="B26" s="13"/>
      <c r="C26" s="250" t="s">
        <v>605</v>
      </c>
      <c r="D26" s="251" t="s">
        <v>509</v>
      </c>
      <c r="E26" s="252">
        <v>692</v>
      </c>
      <c r="F26" s="252">
        <v>694</v>
      </c>
      <c r="G26" s="252">
        <v>694</v>
      </c>
      <c r="H26" s="252">
        <v>695</v>
      </c>
      <c r="I26" s="252">
        <v>696</v>
      </c>
      <c r="J26" s="252">
        <v>694</v>
      </c>
      <c r="K26" s="252">
        <v>519</v>
      </c>
      <c r="L26" s="252">
        <v>512</v>
      </c>
      <c r="M26" s="252">
        <v>512</v>
      </c>
      <c r="N26" s="252">
        <v>513</v>
      </c>
      <c r="O26" s="252">
        <v>514</v>
      </c>
      <c r="P26" s="252">
        <v>538</v>
      </c>
      <c r="Q26" s="252">
        <v>701</v>
      </c>
      <c r="R26" s="252">
        <v>711</v>
      </c>
      <c r="S26" s="252">
        <v>826</v>
      </c>
      <c r="T26" s="252">
        <v>358</v>
      </c>
      <c r="U26" s="253">
        <v>1073</v>
      </c>
      <c r="V26" s="13"/>
      <c r="W26" s="13"/>
      <c r="X26" s="13"/>
      <c r="Y26" s="13"/>
      <c r="Z26" s="13"/>
      <c r="AA26" s="13"/>
      <c r="AB26" s="13"/>
      <c r="AC26" s="13"/>
      <c r="AD26" s="13"/>
      <c r="AE26" s="13"/>
    </row>
    <row r="27" spans="2:31" ht="15.6" x14ac:dyDescent="0.3">
      <c r="B27" s="13"/>
      <c r="C27" s="250" t="s">
        <v>608</v>
      </c>
      <c r="D27" s="251" t="s">
        <v>583</v>
      </c>
      <c r="E27" s="252">
        <v>634</v>
      </c>
      <c r="F27" s="252">
        <v>632</v>
      </c>
      <c r="G27" s="252">
        <v>631</v>
      </c>
      <c r="H27" s="252">
        <v>625</v>
      </c>
      <c r="I27" s="252">
        <v>645</v>
      </c>
      <c r="J27" s="252">
        <v>642</v>
      </c>
      <c r="K27" s="252">
        <v>861</v>
      </c>
      <c r="L27" s="252">
        <v>865</v>
      </c>
      <c r="M27" s="252">
        <v>866</v>
      </c>
      <c r="N27" s="252">
        <v>867</v>
      </c>
      <c r="O27" s="252">
        <v>867</v>
      </c>
      <c r="P27" s="252">
        <v>872</v>
      </c>
      <c r="Q27" s="252">
        <v>707</v>
      </c>
      <c r="R27" s="252">
        <v>775</v>
      </c>
      <c r="S27" s="252">
        <v>1160</v>
      </c>
      <c r="T27" s="252">
        <v>824</v>
      </c>
      <c r="U27" s="253">
        <v>1407</v>
      </c>
      <c r="V27" s="13"/>
      <c r="W27" s="13"/>
      <c r="X27" s="13"/>
      <c r="Y27" s="13"/>
      <c r="Z27" s="13"/>
      <c r="AA27" s="13"/>
      <c r="AB27" s="13"/>
      <c r="AC27" s="13"/>
      <c r="AD27" s="13"/>
      <c r="AE27" s="13"/>
    </row>
    <row r="28" spans="2:31" ht="15.6" x14ac:dyDescent="0.3">
      <c r="B28" s="13"/>
      <c r="C28" s="250" t="s">
        <v>612</v>
      </c>
      <c r="D28" s="251" t="s">
        <v>604</v>
      </c>
      <c r="E28" s="252">
        <v>253</v>
      </c>
      <c r="F28" s="252">
        <v>255</v>
      </c>
      <c r="G28" s="252">
        <v>256</v>
      </c>
      <c r="H28" s="252">
        <v>255</v>
      </c>
      <c r="I28" s="252">
        <v>249</v>
      </c>
      <c r="J28" s="252">
        <v>247</v>
      </c>
      <c r="K28" s="252">
        <v>16</v>
      </c>
      <c r="L28" s="252">
        <v>3.3</v>
      </c>
      <c r="M28" s="252">
        <v>3</v>
      </c>
      <c r="N28" s="252">
        <v>2.9</v>
      </c>
      <c r="O28" s="252">
        <v>3.8</v>
      </c>
      <c r="P28" s="252">
        <v>32.1</v>
      </c>
      <c r="Q28" s="252">
        <v>227</v>
      </c>
      <c r="R28" s="252">
        <v>237</v>
      </c>
      <c r="S28" s="252">
        <v>319</v>
      </c>
      <c r="T28" s="252">
        <v>205</v>
      </c>
      <c r="U28" s="253">
        <v>566</v>
      </c>
      <c r="V28" s="13"/>
      <c r="W28" s="13"/>
      <c r="X28" s="13"/>
      <c r="Y28" s="13"/>
      <c r="Z28" s="13"/>
      <c r="AA28" s="13"/>
      <c r="AB28" s="13"/>
      <c r="AC28" s="13"/>
      <c r="AD28" s="13"/>
      <c r="AE28" s="13"/>
    </row>
    <row r="29" spans="2:31" ht="15.6" x14ac:dyDescent="0.3">
      <c r="B29" s="13"/>
      <c r="C29" s="250" t="s">
        <v>616</v>
      </c>
      <c r="D29" s="251" t="s">
        <v>5</v>
      </c>
      <c r="E29" s="252">
        <v>252</v>
      </c>
      <c r="F29" s="252">
        <v>254</v>
      </c>
      <c r="G29" s="252">
        <v>254</v>
      </c>
      <c r="H29" s="252">
        <v>254</v>
      </c>
      <c r="I29" s="252">
        <v>248</v>
      </c>
      <c r="J29" s="252">
        <v>246</v>
      </c>
      <c r="K29" s="252">
        <v>22</v>
      </c>
      <c r="L29" s="252">
        <v>31.2</v>
      </c>
      <c r="M29" s="252">
        <v>31.6</v>
      </c>
      <c r="N29" s="252">
        <v>32.700000000000003</v>
      </c>
      <c r="O29" s="252">
        <v>31.1</v>
      </c>
      <c r="P29" s="252">
        <v>3.7</v>
      </c>
      <c r="Q29" s="252">
        <v>225</v>
      </c>
      <c r="R29" s="252">
        <v>236</v>
      </c>
      <c r="S29" s="252">
        <v>290</v>
      </c>
      <c r="T29" s="252">
        <v>235</v>
      </c>
      <c r="U29" s="253">
        <v>537</v>
      </c>
      <c r="V29" s="13"/>
      <c r="W29" s="13"/>
      <c r="X29" s="13"/>
      <c r="Y29" s="13"/>
      <c r="Z29" s="13"/>
      <c r="AA29" s="13"/>
      <c r="AB29" s="13"/>
      <c r="AC29" s="13"/>
      <c r="AD29" s="13"/>
      <c r="AE29" s="13"/>
    </row>
    <row r="30" spans="2:31" ht="15.6" x14ac:dyDescent="0.3">
      <c r="B30" s="13"/>
      <c r="C30" s="250" t="s">
        <v>620</v>
      </c>
      <c r="D30" s="251" t="s">
        <v>675</v>
      </c>
      <c r="E30" s="252">
        <v>244</v>
      </c>
      <c r="F30" s="252">
        <v>246</v>
      </c>
      <c r="G30" s="252">
        <v>247</v>
      </c>
      <c r="H30" s="252">
        <v>246</v>
      </c>
      <c r="I30" s="252">
        <v>241</v>
      </c>
      <c r="J30" s="252">
        <v>238</v>
      </c>
      <c r="K30" s="252">
        <v>4.9000000000000004</v>
      </c>
      <c r="L30" s="252">
        <v>3.9</v>
      </c>
      <c r="M30" s="252">
        <v>4.3</v>
      </c>
      <c r="N30" s="252">
        <v>5.2</v>
      </c>
      <c r="O30" s="252">
        <v>5</v>
      </c>
      <c r="P30" s="252">
        <v>23.3</v>
      </c>
      <c r="Q30" s="252">
        <v>218</v>
      </c>
      <c r="R30" s="252">
        <v>228</v>
      </c>
      <c r="S30" s="252">
        <v>311</v>
      </c>
      <c r="T30" s="252">
        <v>211</v>
      </c>
      <c r="U30" s="253">
        <v>558</v>
      </c>
      <c r="V30" s="13"/>
      <c r="W30" s="13"/>
      <c r="X30" s="13"/>
      <c r="Y30" s="13"/>
      <c r="Z30" s="13"/>
      <c r="AA30" s="13"/>
      <c r="AB30" s="13"/>
      <c r="AC30" s="13"/>
      <c r="AD30" s="13"/>
      <c r="AE30" s="13"/>
    </row>
    <row r="31" spans="2:31" ht="15.6" x14ac:dyDescent="0.3">
      <c r="B31" s="13"/>
      <c r="C31" s="250" t="s">
        <v>624</v>
      </c>
      <c r="D31" s="251" t="s">
        <v>532</v>
      </c>
      <c r="E31" s="252">
        <v>245</v>
      </c>
      <c r="F31" s="252">
        <v>247</v>
      </c>
      <c r="G31" s="252">
        <v>247</v>
      </c>
      <c r="H31" s="252">
        <v>247</v>
      </c>
      <c r="I31" s="252">
        <v>241</v>
      </c>
      <c r="J31" s="252">
        <v>239</v>
      </c>
      <c r="K31" s="252">
        <v>3.5</v>
      </c>
      <c r="L31" s="252">
        <v>5.7</v>
      </c>
      <c r="M31" s="252">
        <v>6.1</v>
      </c>
      <c r="N31" s="252">
        <v>7.1</v>
      </c>
      <c r="O31" s="252">
        <v>6.6</v>
      </c>
      <c r="P31" s="252">
        <v>24</v>
      </c>
      <c r="Q31" s="252">
        <v>218</v>
      </c>
      <c r="R31" s="252">
        <v>229</v>
      </c>
      <c r="S31" s="252">
        <v>311</v>
      </c>
      <c r="T31" s="252">
        <v>209</v>
      </c>
      <c r="U31" s="253">
        <v>558</v>
      </c>
      <c r="V31" s="13"/>
      <c r="W31" s="13"/>
      <c r="X31" s="13"/>
      <c r="Y31" s="13"/>
      <c r="Z31" s="13"/>
      <c r="AA31" s="13"/>
      <c r="AB31" s="13"/>
      <c r="AC31" s="13"/>
      <c r="AD31" s="13"/>
      <c r="AE31" s="13"/>
    </row>
    <row r="32" spans="2:31" ht="15.6" x14ac:dyDescent="0.3">
      <c r="B32" s="13"/>
      <c r="C32" s="250" t="s">
        <v>628</v>
      </c>
      <c r="D32" s="251" t="s">
        <v>553</v>
      </c>
      <c r="E32" s="252">
        <v>325</v>
      </c>
      <c r="F32" s="252">
        <v>327</v>
      </c>
      <c r="G32" s="252">
        <v>328</v>
      </c>
      <c r="H32" s="252">
        <v>327</v>
      </c>
      <c r="I32" s="252">
        <v>321</v>
      </c>
      <c r="J32" s="252">
        <v>319</v>
      </c>
      <c r="K32" s="252">
        <v>95</v>
      </c>
      <c r="L32" s="252">
        <v>104</v>
      </c>
      <c r="M32" s="252">
        <v>105</v>
      </c>
      <c r="N32" s="252">
        <v>106</v>
      </c>
      <c r="O32" s="252">
        <v>104</v>
      </c>
      <c r="P32" s="252">
        <v>103</v>
      </c>
      <c r="Q32" s="252">
        <v>237</v>
      </c>
      <c r="R32" s="252">
        <v>159</v>
      </c>
      <c r="S32" s="252">
        <v>391</v>
      </c>
      <c r="T32" s="252">
        <v>308</v>
      </c>
      <c r="U32" s="253">
        <v>638</v>
      </c>
      <c r="V32" s="13"/>
      <c r="W32" s="13"/>
      <c r="X32" s="13"/>
      <c r="Y32" s="13"/>
      <c r="Z32" s="13"/>
      <c r="AA32" s="13"/>
      <c r="AB32" s="13"/>
      <c r="AC32" s="13"/>
      <c r="AD32" s="13"/>
      <c r="AE32" s="13"/>
    </row>
    <row r="33" spans="2:31" ht="15.6" x14ac:dyDescent="0.3">
      <c r="B33" s="13"/>
      <c r="C33" s="250" t="s">
        <v>632</v>
      </c>
      <c r="D33" s="251" t="s">
        <v>692</v>
      </c>
      <c r="E33" s="252">
        <v>225</v>
      </c>
      <c r="F33" s="252">
        <v>227</v>
      </c>
      <c r="G33" s="252">
        <v>228</v>
      </c>
      <c r="H33" s="252">
        <v>228</v>
      </c>
      <c r="I33" s="252">
        <v>221</v>
      </c>
      <c r="J33" s="252">
        <v>219</v>
      </c>
      <c r="K33" s="252">
        <v>91.8</v>
      </c>
      <c r="L33" s="252">
        <v>101</v>
      </c>
      <c r="M33" s="252">
        <v>101</v>
      </c>
      <c r="N33" s="252">
        <v>103</v>
      </c>
      <c r="O33" s="252">
        <v>101</v>
      </c>
      <c r="P33" s="252">
        <v>100</v>
      </c>
      <c r="Q33" s="252">
        <v>195</v>
      </c>
      <c r="R33" s="252">
        <v>117</v>
      </c>
      <c r="S33" s="252">
        <v>388</v>
      </c>
      <c r="T33" s="252">
        <v>305</v>
      </c>
      <c r="U33" s="253">
        <v>635</v>
      </c>
      <c r="V33" s="13"/>
      <c r="W33" s="13"/>
      <c r="X33" s="13"/>
      <c r="Y33" s="13"/>
      <c r="Z33" s="13"/>
      <c r="AA33" s="13"/>
      <c r="AB33" s="13"/>
      <c r="AC33" s="13"/>
      <c r="AD33" s="13"/>
      <c r="AE33" s="13"/>
    </row>
    <row r="34" spans="2:31" ht="15.6" x14ac:dyDescent="0.3">
      <c r="B34" s="13"/>
      <c r="C34" s="250" t="s">
        <v>636</v>
      </c>
      <c r="D34" s="251" t="s">
        <v>502</v>
      </c>
      <c r="E34" s="252">
        <v>390</v>
      </c>
      <c r="F34" s="252">
        <v>392</v>
      </c>
      <c r="G34" s="252">
        <v>392</v>
      </c>
      <c r="H34" s="252">
        <v>393</v>
      </c>
      <c r="I34" s="252">
        <v>386</v>
      </c>
      <c r="J34" s="252">
        <v>384</v>
      </c>
      <c r="K34" s="252">
        <v>157</v>
      </c>
      <c r="L34" s="252">
        <v>137</v>
      </c>
      <c r="M34" s="252">
        <v>137</v>
      </c>
      <c r="N34" s="252">
        <v>137</v>
      </c>
      <c r="O34" s="252">
        <v>138</v>
      </c>
      <c r="P34" s="252">
        <v>169</v>
      </c>
      <c r="Q34" s="252">
        <v>363</v>
      </c>
      <c r="R34" s="252">
        <v>374</v>
      </c>
      <c r="S34" s="252">
        <v>463</v>
      </c>
      <c r="T34" s="252">
        <v>181</v>
      </c>
      <c r="U34" s="253">
        <v>710</v>
      </c>
      <c r="V34" s="13"/>
      <c r="W34" s="13"/>
      <c r="X34" s="13"/>
      <c r="Y34" s="13"/>
      <c r="Z34" s="13"/>
      <c r="AA34" s="13"/>
      <c r="AB34" s="13"/>
      <c r="AC34" s="13"/>
      <c r="AD34" s="13"/>
      <c r="AE34" s="13"/>
    </row>
    <row r="35" spans="2:31" ht="15.6" x14ac:dyDescent="0.3">
      <c r="B35" s="13"/>
      <c r="C35" s="250" t="s">
        <v>640</v>
      </c>
      <c r="D35" s="251" t="s">
        <v>548</v>
      </c>
      <c r="E35" s="252">
        <v>362</v>
      </c>
      <c r="F35" s="252">
        <v>364</v>
      </c>
      <c r="G35" s="252">
        <v>365</v>
      </c>
      <c r="H35" s="252">
        <v>364</v>
      </c>
      <c r="I35" s="252">
        <v>358</v>
      </c>
      <c r="J35" s="252">
        <v>356</v>
      </c>
      <c r="K35" s="252">
        <v>132</v>
      </c>
      <c r="L35" s="252">
        <v>142</v>
      </c>
      <c r="M35" s="252">
        <v>142</v>
      </c>
      <c r="N35" s="252">
        <v>143</v>
      </c>
      <c r="O35" s="252">
        <v>141</v>
      </c>
      <c r="P35" s="252">
        <v>116</v>
      </c>
      <c r="Q35" s="252">
        <v>336</v>
      </c>
      <c r="R35" s="252">
        <v>346</v>
      </c>
      <c r="S35" s="252">
        <v>175</v>
      </c>
      <c r="T35" s="252">
        <v>345</v>
      </c>
      <c r="U35" s="253">
        <v>422</v>
      </c>
      <c r="V35" s="13"/>
      <c r="W35" s="13"/>
      <c r="X35" s="13"/>
      <c r="Y35" s="13"/>
      <c r="Z35" s="13"/>
      <c r="AA35" s="13"/>
      <c r="AB35" s="13"/>
      <c r="AC35" s="13"/>
      <c r="AD35" s="13"/>
      <c r="AE35" s="13"/>
    </row>
    <row r="36" spans="2:31" ht="15.6" x14ac:dyDescent="0.3">
      <c r="B36" s="13"/>
      <c r="C36" s="250" t="s">
        <v>644</v>
      </c>
      <c r="D36" s="251" t="s">
        <v>558</v>
      </c>
      <c r="E36" s="252">
        <v>455</v>
      </c>
      <c r="F36" s="252">
        <v>458</v>
      </c>
      <c r="G36" s="252">
        <v>458</v>
      </c>
      <c r="H36" s="252">
        <v>458</v>
      </c>
      <c r="I36" s="252">
        <v>452</v>
      </c>
      <c r="J36" s="252">
        <v>449</v>
      </c>
      <c r="K36" s="252">
        <v>215</v>
      </c>
      <c r="L36" s="252">
        <v>208</v>
      </c>
      <c r="M36" s="252">
        <v>208</v>
      </c>
      <c r="N36" s="252">
        <v>209</v>
      </c>
      <c r="O36" s="252">
        <v>210</v>
      </c>
      <c r="P36" s="252">
        <v>234</v>
      </c>
      <c r="Q36" s="252">
        <v>429</v>
      </c>
      <c r="R36" s="252">
        <v>439</v>
      </c>
      <c r="S36" s="252">
        <v>522</v>
      </c>
      <c r="T36" s="252">
        <v>3.2</v>
      </c>
      <c r="U36" s="253">
        <v>769</v>
      </c>
      <c r="V36" s="13"/>
      <c r="W36" s="13"/>
      <c r="X36" s="13"/>
      <c r="Y36" s="13"/>
      <c r="Z36" s="13"/>
      <c r="AA36" s="13"/>
      <c r="AB36" s="13"/>
      <c r="AC36" s="13"/>
      <c r="AD36" s="13"/>
      <c r="AE36" s="13"/>
    </row>
    <row r="37" spans="2:31" ht="15.6" x14ac:dyDescent="0.3">
      <c r="B37" s="13"/>
      <c r="C37" s="250" t="s">
        <v>648</v>
      </c>
      <c r="D37" s="251" t="s">
        <v>627</v>
      </c>
      <c r="E37" s="252">
        <v>461</v>
      </c>
      <c r="F37" s="252">
        <v>463</v>
      </c>
      <c r="G37" s="252">
        <v>463</v>
      </c>
      <c r="H37" s="252">
        <v>464</v>
      </c>
      <c r="I37" s="252">
        <v>465</v>
      </c>
      <c r="J37" s="252">
        <v>463</v>
      </c>
      <c r="K37" s="252">
        <v>288</v>
      </c>
      <c r="L37" s="252">
        <v>281</v>
      </c>
      <c r="M37" s="252">
        <v>281</v>
      </c>
      <c r="N37" s="252">
        <v>282</v>
      </c>
      <c r="O37" s="252">
        <v>283</v>
      </c>
      <c r="P37" s="252">
        <v>308</v>
      </c>
      <c r="Q37" s="252">
        <v>470</v>
      </c>
      <c r="R37" s="252">
        <v>481</v>
      </c>
      <c r="S37" s="252">
        <v>595</v>
      </c>
      <c r="T37" s="252">
        <v>127</v>
      </c>
      <c r="U37" s="253">
        <v>842</v>
      </c>
      <c r="V37" s="13"/>
      <c r="W37" s="13"/>
      <c r="X37" s="13"/>
      <c r="Y37" s="13"/>
      <c r="Z37" s="13"/>
      <c r="AA37" s="13"/>
      <c r="AB37" s="13"/>
      <c r="AC37" s="13"/>
      <c r="AD37" s="13"/>
      <c r="AE37" s="13"/>
    </row>
    <row r="38" spans="2:31" ht="15.6" x14ac:dyDescent="0.3">
      <c r="B38" s="13"/>
      <c r="C38" s="250" t="s">
        <v>652</v>
      </c>
      <c r="D38" s="251" t="s">
        <v>543</v>
      </c>
      <c r="E38" s="252">
        <v>473</v>
      </c>
      <c r="F38" s="252">
        <v>476</v>
      </c>
      <c r="G38" s="252">
        <v>476</v>
      </c>
      <c r="H38" s="252">
        <v>476</v>
      </c>
      <c r="I38" s="252">
        <v>470</v>
      </c>
      <c r="J38" s="252">
        <v>468</v>
      </c>
      <c r="K38" s="252">
        <v>233</v>
      </c>
      <c r="L38" s="252">
        <v>226</v>
      </c>
      <c r="M38" s="252">
        <v>226</v>
      </c>
      <c r="N38" s="252">
        <v>227</v>
      </c>
      <c r="O38" s="252">
        <v>228</v>
      </c>
      <c r="P38" s="252">
        <v>253</v>
      </c>
      <c r="Q38" s="252">
        <v>447</v>
      </c>
      <c r="R38" s="252">
        <v>458</v>
      </c>
      <c r="S38" s="252">
        <v>540</v>
      </c>
      <c r="T38" s="252">
        <v>58.8</v>
      </c>
      <c r="U38" s="253">
        <v>787</v>
      </c>
      <c r="V38" s="13"/>
      <c r="W38" s="13"/>
      <c r="X38" s="13"/>
      <c r="Y38" s="13"/>
      <c r="Z38" s="13"/>
      <c r="AA38" s="13"/>
      <c r="AB38" s="13"/>
      <c r="AC38" s="13"/>
      <c r="AD38" s="13"/>
      <c r="AE38" s="13"/>
    </row>
    <row r="39" spans="2:31" ht="15.6" x14ac:dyDescent="0.3">
      <c r="B39" s="13"/>
      <c r="C39" s="250" t="s">
        <v>656</v>
      </c>
      <c r="D39" s="251" t="s">
        <v>700</v>
      </c>
      <c r="E39" s="252">
        <v>472</v>
      </c>
      <c r="F39" s="252">
        <v>475</v>
      </c>
      <c r="G39" s="252">
        <v>475</v>
      </c>
      <c r="H39" s="252">
        <v>475</v>
      </c>
      <c r="I39" s="252">
        <v>469</v>
      </c>
      <c r="J39" s="252">
        <v>466</v>
      </c>
      <c r="K39" s="252">
        <v>232</v>
      </c>
      <c r="L39" s="252">
        <v>225</v>
      </c>
      <c r="M39" s="252">
        <v>225</v>
      </c>
      <c r="N39" s="252">
        <v>226</v>
      </c>
      <c r="O39" s="252">
        <v>227</v>
      </c>
      <c r="P39" s="252">
        <v>251</v>
      </c>
      <c r="Q39" s="252">
        <v>446</v>
      </c>
      <c r="R39" s="252">
        <v>456</v>
      </c>
      <c r="S39" s="252">
        <v>539</v>
      </c>
      <c r="T39" s="252">
        <v>18.7</v>
      </c>
      <c r="U39" s="253">
        <v>786</v>
      </c>
      <c r="V39" s="13"/>
      <c r="W39" s="13"/>
      <c r="X39" s="13"/>
      <c r="Y39" s="13"/>
      <c r="Z39" s="13"/>
      <c r="AA39" s="13"/>
      <c r="AB39" s="13"/>
      <c r="AC39" s="13"/>
      <c r="AD39" s="13"/>
      <c r="AE39" s="13"/>
    </row>
    <row r="40" spans="2:31" ht="15.6" x14ac:dyDescent="0.3">
      <c r="B40" s="13"/>
      <c r="C40" s="250" t="s">
        <v>660</v>
      </c>
      <c r="D40" s="251" t="s">
        <v>578</v>
      </c>
      <c r="E40" s="252">
        <v>465</v>
      </c>
      <c r="F40" s="252">
        <v>467</v>
      </c>
      <c r="G40" s="252">
        <v>467</v>
      </c>
      <c r="H40" s="252">
        <v>467</v>
      </c>
      <c r="I40" s="252">
        <v>461</v>
      </c>
      <c r="J40" s="252">
        <v>459</v>
      </c>
      <c r="K40" s="252">
        <v>225</v>
      </c>
      <c r="L40" s="252">
        <v>218</v>
      </c>
      <c r="M40" s="252">
        <v>218</v>
      </c>
      <c r="N40" s="252">
        <v>219</v>
      </c>
      <c r="O40" s="252">
        <v>220</v>
      </c>
      <c r="P40" s="252">
        <v>244</v>
      </c>
      <c r="Q40" s="252">
        <v>438</v>
      </c>
      <c r="R40" s="252">
        <v>449</v>
      </c>
      <c r="S40" s="252">
        <v>531</v>
      </c>
      <c r="T40" s="252">
        <v>18.899999999999999</v>
      </c>
      <c r="U40" s="253">
        <v>778</v>
      </c>
      <c r="V40" s="13"/>
      <c r="W40" s="13"/>
      <c r="X40" s="13"/>
      <c r="Y40" s="13"/>
      <c r="Z40" s="13"/>
      <c r="AA40" s="13"/>
      <c r="AB40" s="13"/>
      <c r="AC40" s="13"/>
      <c r="AD40" s="13"/>
      <c r="AE40" s="13"/>
    </row>
    <row r="41" spans="2:31" ht="15.6" x14ac:dyDescent="0.3">
      <c r="B41" s="13"/>
      <c r="C41" s="250" t="s">
        <v>664</v>
      </c>
      <c r="D41" s="251" t="s">
        <v>655</v>
      </c>
      <c r="E41" s="252">
        <v>159</v>
      </c>
      <c r="F41" s="252">
        <v>157</v>
      </c>
      <c r="G41" s="252">
        <v>156</v>
      </c>
      <c r="H41" s="252">
        <v>156</v>
      </c>
      <c r="I41" s="252">
        <v>154</v>
      </c>
      <c r="J41" s="252">
        <v>159</v>
      </c>
      <c r="K41" s="252">
        <v>223</v>
      </c>
      <c r="L41" s="252">
        <v>232</v>
      </c>
      <c r="M41" s="252">
        <v>233</v>
      </c>
      <c r="N41" s="252">
        <v>234</v>
      </c>
      <c r="O41" s="252">
        <v>232</v>
      </c>
      <c r="P41" s="252">
        <v>231</v>
      </c>
      <c r="Q41" s="252">
        <v>95.1</v>
      </c>
      <c r="R41" s="252">
        <v>5.0999999999999996</v>
      </c>
      <c r="S41" s="252">
        <v>519</v>
      </c>
      <c r="T41" s="252">
        <v>436</v>
      </c>
      <c r="U41" s="253">
        <v>766</v>
      </c>
      <c r="V41" s="13"/>
      <c r="W41" s="13"/>
      <c r="X41" s="13"/>
      <c r="Y41" s="13"/>
      <c r="Z41" s="13"/>
      <c r="AA41" s="13"/>
      <c r="AB41" s="13"/>
      <c r="AC41" s="13"/>
      <c r="AD41" s="13"/>
      <c r="AE41" s="13"/>
    </row>
    <row r="42" spans="2:31" ht="15.6" x14ac:dyDescent="0.3">
      <c r="B42" s="13"/>
      <c r="C42" s="250" t="s">
        <v>668</v>
      </c>
      <c r="D42" s="251" t="s">
        <v>571</v>
      </c>
      <c r="E42" s="252">
        <v>83.2</v>
      </c>
      <c r="F42" s="252">
        <v>80.900000000000006</v>
      </c>
      <c r="G42" s="252">
        <v>80.099999999999994</v>
      </c>
      <c r="H42" s="252">
        <v>80.8</v>
      </c>
      <c r="I42" s="252">
        <v>78.5</v>
      </c>
      <c r="J42" s="252">
        <v>82.9</v>
      </c>
      <c r="K42" s="252">
        <v>216</v>
      </c>
      <c r="L42" s="252">
        <v>226</v>
      </c>
      <c r="M42" s="252">
        <v>226</v>
      </c>
      <c r="N42" s="252">
        <v>227</v>
      </c>
      <c r="O42" s="252">
        <v>225</v>
      </c>
      <c r="P42" s="252">
        <v>225</v>
      </c>
      <c r="Q42" s="252">
        <v>2.8</v>
      </c>
      <c r="R42" s="252">
        <v>80</v>
      </c>
      <c r="S42" s="252">
        <v>512</v>
      </c>
      <c r="T42" s="252">
        <v>429</v>
      </c>
      <c r="U42" s="253">
        <v>759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</row>
    <row r="43" spans="2:31" ht="15.6" x14ac:dyDescent="0.3">
      <c r="B43" s="13"/>
      <c r="C43" s="250" t="s">
        <v>672</v>
      </c>
      <c r="D43" s="251" t="s">
        <v>631</v>
      </c>
      <c r="E43" s="252">
        <v>53.8</v>
      </c>
      <c r="F43" s="252">
        <v>56.1</v>
      </c>
      <c r="G43" s="252">
        <v>56.4</v>
      </c>
      <c r="H43" s="252">
        <v>56.1</v>
      </c>
      <c r="I43" s="252">
        <v>50.2</v>
      </c>
      <c r="J43" s="252">
        <v>47.8</v>
      </c>
      <c r="K43" s="252">
        <v>192</v>
      </c>
      <c r="L43" s="252">
        <v>201</v>
      </c>
      <c r="M43" s="252">
        <v>201</v>
      </c>
      <c r="N43" s="252">
        <v>202</v>
      </c>
      <c r="O43" s="252">
        <v>201</v>
      </c>
      <c r="P43" s="252">
        <v>200</v>
      </c>
      <c r="Q43" s="252">
        <v>34.299999999999997</v>
      </c>
      <c r="R43" s="252">
        <v>126</v>
      </c>
      <c r="S43" s="252">
        <v>488</v>
      </c>
      <c r="T43" s="252">
        <v>405</v>
      </c>
      <c r="U43" s="253">
        <v>735</v>
      </c>
      <c r="V43" s="13"/>
      <c r="W43" s="13"/>
      <c r="X43" s="13"/>
      <c r="Y43" s="13"/>
      <c r="Z43" s="13"/>
      <c r="AA43" s="13"/>
      <c r="AB43" s="13"/>
      <c r="AC43" s="13"/>
      <c r="AD43" s="13"/>
      <c r="AE43" s="13"/>
    </row>
    <row r="44" spans="2:31" ht="15.6" x14ac:dyDescent="0.3">
      <c r="B44" s="13"/>
      <c r="C44" s="250" t="s">
        <v>676</v>
      </c>
      <c r="D44" s="251" t="s">
        <v>635</v>
      </c>
      <c r="E44" s="252">
        <v>44.5</v>
      </c>
      <c r="F44" s="252">
        <v>42.3</v>
      </c>
      <c r="G44" s="252">
        <v>41.4</v>
      </c>
      <c r="H44" s="252">
        <v>42.1</v>
      </c>
      <c r="I44" s="252">
        <v>39.799999999999997</v>
      </c>
      <c r="J44" s="252">
        <v>44.3</v>
      </c>
      <c r="K44" s="252">
        <v>262</v>
      </c>
      <c r="L44" s="252">
        <v>271</v>
      </c>
      <c r="M44" s="252">
        <v>272</v>
      </c>
      <c r="N44" s="252">
        <v>273</v>
      </c>
      <c r="O44" s="252">
        <v>271</v>
      </c>
      <c r="P44" s="252">
        <v>271</v>
      </c>
      <c r="Q44" s="252">
        <v>66.5</v>
      </c>
      <c r="R44" s="252">
        <v>135</v>
      </c>
      <c r="S44" s="252">
        <v>558</v>
      </c>
      <c r="T44" s="252">
        <v>475</v>
      </c>
      <c r="U44" s="253">
        <v>805</v>
      </c>
      <c r="V44" s="13"/>
      <c r="W44" s="13"/>
      <c r="X44" s="13"/>
      <c r="Y44" s="13"/>
      <c r="Z44" s="13"/>
      <c r="AA44" s="13"/>
      <c r="AB44" s="13"/>
      <c r="AC44" s="13"/>
      <c r="AD44" s="13"/>
      <c r="AE44" s="13"/>
    </row>
    <row r="45" spans="2:31" ht="15.6" x14ac:dyDescent="0.3">
      <c r="B45" s="13"/>
      <c r="C45" s="250" t="s">
        <v>680</v>
      </c>
      <c r="D45" s="251" t="s">
        <v>671</v>
      </c>
      <c r="E45" s="252">
        <v>7.9</v>
      </c>
      <c r="F45" s="252">
        <v>10.199999999999999</v>
      </c>
      <c r="G45" s="252">
        <v>10.4</v>
      </c>
      <c r="H45" s="252">
        <v>10.199999999999999</v>
      </c>
      <c r="I45" s="252">
        <v>3.9</v>
      </c>
      <c r="J45" s="252">
        <v>2.7</v>
      </c>
      <c r="K45" s="252">
        <v>235</v>
      </c>
      <c r="L45" s="252">
        <v>244</v>
      </c>
      <c r="M45" s="252">
        <v>244</v>
      </c>
      <c r="N45" s="252">
        <v>245</v>
      </c>
      <c r="O45" s="252">
        <v>244</v>
      </c>
      <c r="P45" s="252">
        <v>243</v>
      </c>
      <c r="Q45" s="252">
        <v>85</v>
      </c>
      <c r="R45" s="252">
        <v>153</v>
      </c>
      <c r="S45" s="252">
        <v>530</v>
      </c>
      <c r="T45" s="252">
        <v>447</v>
      </c>
      <c r="U45" s="253">
        <v>777</v>
      </c>
      <c r="V45" s="13"/>
      <c r="W45" s="13"/>
      <c r="X45" s="13"/>
      <c r="Y45" s="13"/>
      <c r="Z45" s="13"/>
      <c r="AA45" s="13"/>
      <c r="AB45" s="13"/>
      <c r="AC45" s="13"/>
      <c r="AD45" s="13"/>
      <c r="AE45" s="13"/>
    </row>
    <row r="46" spans="2:31" ht="15.6" x14ac:dyDescent="0.3">
      <c r="B46" s="13"/>
      <c r="C46" s="250" t="s">
        <v>684</v>
      </c>
      <c r="D46" s="251" t="s">
        <v>525</v>
      </c>
      <c r="E46" s="252">
        <v>5.3</v>
      </c>
      <c r="F46" s="252">
        <v>7.6</v>
      </c>
      <c r="G46" s="252">
        <v>7.9</v>
      </c>
      <c r="H46" s="252">
        <v>7.6</v>
      </c>
      <c r="I46" s="252">
        <v>1.4</v>
      </c>
      <c r="J46" s="252">
        <v>5.8</v>
      </c>
      <c r="K46" s="252">
        <v>237</v>
      </c>
      <c r="L46" s="252">
        <v>246</v>
      </c>
      <c r="M46" s="252">
        <v>246</v>
      </c>
      <c r="N46" s="252">
        <v>247</v>
      </c>
      <c r="O46" s="252">
        <v>246</v>
      </c>
      <c r="P46" s="252">
        <v>245</v>
      </c>
      <c r="Q46" s="252">
        <v>78.3</v>
      </c>
      <c r="R46" s="252">
        <v>146</v>
      </c>
      <c r="S46" s="252">
        <v>532</v>
      </c>
      <c r="T46" s="252">
        <v>450</v>
      </c>
      <c r="U46" s="253">
        <v>779</v>
      </c>
      <c r="V46" s="13"/>
      <c r="W46" s="13"/>
      <c r="X46" s="13"/>
      <c r="Y46" s="13"/>
      <c r="Z46" s="13"/>
      <c r="AA46" s="13"/>
      <c r="AB46" s="13"/>
      <c r="AC46" s="13"/>
      <c r="AD46" s="13"/>
      <c r="AE46" s="13"/>
    </row>
    <row r="47" spans="2:31" ht="15.6" x14ac:dyDescent="0.3">
      <c r="B47" s="13"/>
      <c r="C47" s="250" t="s">
        <v>689</v>
      </c>
      <c r="D47" s="251" t="s">
        <v>659</v>
      </c>
      <c r="E47" s="252">
        <v>67.900000000000006</v>
      </c>
      <c r="F47" s="252">
        <v>65.7</v>
      </c>
      <c r="G47" s="252">
        <v>64.900000000000006</v>
      </c>
      <c r="H47" s="252">
        <v>65.599999999999994</v>
      </c>
      <c r="I47" s="252">
        <v>75.2</v>
      </c>
      <c r="J47" s="252">
        <v>79.7</v>
      </c>
      <c r="K47" s="252">
        <v>303</v>
      </c>
      <c r="L47" s="252">
        <v>312</v>
      </c>
      <c r="M47" s="252">
        <v>313</v>
      </c>
      <c r="N47" s="252">
        <v>314</v>
      </c>
      <c r="O47" s="252">
        <v>312</v>
      </c>
      <c r="P47" s="252">
        <v>311</v>
      </c>
      <c r="Q47" s="252">
        <v>132</v>
      </c>
      <c r="R47" s="252">
        <v>200</v>
      </c>
      <c r="S47" s="252">
        <v>599</v>
      </c>
      <c r="T47" s="252">
        <v>516</v>
      </c>
      <c r="U47" s="253">
        <v>846</v>
      </c>
      <c r="V47" s="13"/>
      <c r="W47" s="13"/>
      <c r="X47" s="13"/>
      <c r="Y47" s="13"/>
      <c r="Z47" s="13"/>
      <c r="AA47" s="13"/>
      <c r="AB47" s="13"/>
      <c r="AC47" s="13"/>
      <c r="AD47" s="13"/>
      <c r="AE47" s="13"/>
    </row>
    <row r="48" spans="2:31" ht="15.6" x14ac:dyDescent="0.3">
      <c r="B48" s="13"/>
      <c r="C48" s="250" t="s">
        <v>693</v>
      </c>
      <c r="D48" s="251" t="s">
        <v>651</v>
      </c>
      <c r="E48" s="252">
        <v>163</v>
      </c>
      <c r="F48" s="252">
        <v>165</v>
      </c>
      <c r="G48" s="252">
        <v>165</v>
      </c>
      <c r="H48" s="252">
        <v>166</v>
      </c>
      <c r="I48" s="252">
        <v>167</v>
      </c>
      <c r="J48" s="252">
        <v>165</v>
      </c>
      <c r="K48" s="252">
        <v>145</v>
      </c>
      <c r="L48" s="252">
        <v>149</v>
      </c>
      <c r="M48" s="252">
        <v>149</v>
      </c>
      <c r="N48" s="252">
        <v>150</v>
      </c>
      <c r="O48" s="252">
        <v>150</v>
      </c>
      <c r="P48" s="252">
        <v>161</v>
      </c>
      <c r="Q48" s="252">
        <v>172</v>
      </c>
      <c r="R48" s="252">
        <v>183</v>
      </c>
      <c r="S48" s="252">
        <v>449</v>
      </c>
      <c r="T48" s="252">
        <v>352</v>
      </c>
      <c r="U48" s="253">
        <v>696</v>
      </c>
      <c r="V48" s="13"/>
      <c r="W48" s="13"/>
      <c r="X48" s="13"/>
      <c r="Y48" s="13"/>
      <c r="Z48" s="13"/>
      <c r="AA48" s="13"/>
      <c r="AB48" s="13"/>
      <c r="AC48" s="13"/>
      <c r="AD48" s="13"/>
      <c r="AE48" s="13"/>
    </row>
    <row r="49" spans="2:31" ht="15.6" x14ac:dyDescent="0.3">
      <c r="B49" s="13"/>
      <c r="C49" s="250" t="s">
        <v>697</v>
      </c>
      <c r="D49" s="251" t="s">
        <v>696</v>
      </c>
      <c r="E49" s="252">
        <v>141</v>
      </c>
      <c r="F49" s="252">
        <v>143</v>
      </c>
      <c r="G49" s="252">
        <v>143</v>
      </c>
      <c r="H49" s="252">
        <v>144</v>
      </c>
      <c r="I49" s="252">
        <v>145</v>
      </c>
      <c r="J49" s="252">
        <v>143</v>
      </c>
      <c r="K49" s="252">
        <v>122</v>
      </c>
      <c r="L49" s="252">
        <v>126</v>
      </c>
      <c r="M49" s="252">
        <v>127</v>
      </c>
      <c r="N49" s="252">
        <v>128</v>
      </c>
      <c r="O49" s="252">
        <v>128</v>
      </c>
      <c r="P49" s="252">
        <v>139</v>
      </c>
      <c r="Q49" s="252">
        <v>144</v>
      </c>
      <c r="R49" s="252">
        <v>154</v>
      </c>
      <c r="S49" s="252">
        <v>426</v>
      </c>
      <c r="T49" s="252">
        <v>330</v>
      </c>
      <c r="U49" s="253">
        <v>673</v>
      </c>
      <c r="V49" s="13"/>
      <c r="W49" s="13"/>
      <c r="X49" s="13"/>
      <c r="Y49" s="13"/>
      <c r="Z49" s="13"/>
      <c r="AA49" s="13"/>
      <c r="AB49" s="13"/>
      <c r="AC49" s="13"/>
      <c r="AD49" s="13"/>
      <c r="AE49" s="13"/>
    </row>
    <row r="50" spans="2:31" ht="15.6" x14ac:dyDescent="0.3">
      <c r="B50" s="13"/>
      <c r="C50" s="263" t="s">
        <v>701</v>
      </c>
      <c r="D50" s="264" t="s">
        <v>849</v>
      </c>
      <c r="E50" s="265">
        <v>611</v>
      </c>
      <c r="F50" s="265">
        <v>614</v>
      </c>
      <c r="G50" s="265">
        <v>614</v>
      </c>
      <c r="H50" s="265">
        <v>614</v>
      </c>
      <c r="I50" s="265">
        <v>608</v>
      </c>
      <c r="J50" s="265">
        <v>605</v>
      </c>
      <c r="K50" s="265">
        <v>371</v>
      </c>
      <c r="L50" s="265">
        <v>359</v>
      </c>
      <c r="M50" s="265">
        <v>359</v>
      </c>
      <c r="N50" s="265">
        <v>359</v>
      </c>
      <c r="O50" s="265">
        <v>360</v>
      </c>
      <c r="P50" s="265">
        <v>390</v>
      </c>
      <c r="Q50" s="265">
        <v>585</v>
      </c>
      <c r="R50" s="265">
        <v>595</v>
      </c>
      <c r="S50" s="265">
        <v>782</v>
      </c>
      <c r="T50" s="265">
        <v>262</v>
      </c>
      <c r="U50" s="266">
        <v>1029</v>
      </c>
      <c r="V50" s="13"/>
      <c r="W50" s="13"/>
      <c r="X50" s="13"/>
      <c r="Y50" s="13"/>
      <c r="Z50" s="13"/>
      <c r="AA50" s="13"/>
      <c r="AB50" s="13"/>
      <c r="AC50" s="13"/>
      <c r="AD50" s="13"/>
      <c r="AE50" s="13"/>
    </row>
    <row r="51" spans="2:31" ht="15.6" x14ac:dyDescent="0.3">
      <c r="B51" s="13"/>
      <c r="C51" s="263" t="s">
        <v>705</v>
      </c>
      <c r="D51" s="264" t="s">
        <v>824</v>
      </c>
      <c r="E51" s="265">
        <v>6</v>
      </c>
      <c r="F51" s="265">
        <v>2.7</v>
      </c>
      <c r="G51" s="265">
        <v>2.6</v>
      </c>
      <c r="H51" s="265">
        <v>2</v>
      </c>
      <c r="I51" s="265">
        <v>18.100000000000001</v>
      </c>
      <c r="J51" s="265">
        <v>14.7</v>
      </c>
      <c r="K51" s="265">
        <v>252</v>
      </c>
      <c r="L51" s="265">
        <v>261</v>
      </c>
      <c r="M51" s="265">
        <v>262</v>
      </c>
      <c r="N51" s="265">
        <v>263</v>
      </c>
      <c r="O51" s="265">
        <v>261</v>
      </c>
      <c r="P51" s="265">
        <v>260</v>
      </c>
      <c r="Q51" s="265">
        <v>81.2</v>
      </c>
      <c r="R51" s="265">
        <v>149</v>
      </c>
      <c r="S51" s="265">
        <v>548</v>
      </c>
      <c r="T51" s="265">
        <v>465</v>
      </c>
      <c r="U51" s="266">
        <v>795</v>
      </c>
      <c r="V51" s="13"/>
      <c r="W51" s="13"/>
      <c r="X51" s="13"/>
      <c r="Y51" s="13"/>
      <c r="Z51" s="13"/>
      <c r="AA51" s="13"/>
      <c r="AB51" s="13"/>
      <c r="AC51" s="13"/>
      <c r="AD51" s="13"/>
      <c r="AE51" s="13"/>
    </row>
    <row r="52" spans="2:31" ht="15.6" x14ac:dyDescent="0.3">
      <c r="B52" s="13"/>
      <c r="C52" s="263" t="s">
        <v>708</v>
      </c>
      <c r="D52" s="264" t="s">
        <v>837</v>
      </c>
      <c r="E52" s="265">
        <v>27.9</v>
      </c>
      <c r="F52" s="265">
        <v>29.8</v>
      </c>
      <c r="G52" s="265">
        <v>29.9</v>
      </c>
      <c r="H52" s="265">
        <v>30.8</v>
      </c>
      <c r="I52" s="265">
        <v>32.1</v>
      </c>
      <c r="J52" s="265">
        <v>29.8</v>
      </c>
      <c r="K52" s="265">
        <v>245</v>
      </c>
      <c r="L52" s="265">
        <v>249</v>
      </c>
      <c r="M52" s="265">
        <v>250</v>
      </c>
      <c r="N52" s="265">
        <v>251</v>
      </c>
      <c r="O52" s="265">
        <v>251</v>
      </c>
      <c r="P52" s="265">
        <v>260</v>
      </c>
      <c r="Q52" s="265">
        <v>113</v>
      </c>
      <c r="R52" s="265">
        <v>181</v>
      </c>
      <c r="S52" s="265">
        <v>547</v>
      </c>
      <c r="T52" s="265">
        <v>453</v>
      </c>
      <c r="U52" s="266">
        <v>794</v>
      </c>
      <c r="V52" s="13"/>
      <c r="W52" s="13"/>
      <c r="X52" s="13"/>
      <c r="Y52" s="13"/>
      <c r="Z52" s="13"/>
      <c r="AA52" s="13"/>
      <c r="AB52" s="13"/>
      <c r="AC52" s="13"/>
      <c r="AD52" s="13"/>
      <c r="AE52" s="13"/>
    </row>
    <row r="53" spans="2:31" ht="15.6" x14ac:dyDescent="0.3">
      <c r="B53" s="13"/>
      <c r="C53" s="263" t="s">
        <v>711</v>
      </c>
      <c r="D53" s="264" t="s">
        <v>788</v>
      </c>
      <c r="E53" s="265">
        <v>64.400000000000006</v>
      </c>
      <c r="F53" s="265">
        <v>66.3</v>
      </c>
      <c r="G53" s="265">
        <v>66.5</v>
      </c>
      <c r="H53" s="265">
        <v>67.400000000000006</v>
      </c>
      <c r="I53" s="265">
        <v>68.7</v>
      </c>
      <c r="J53" s="265">
        <v>66.3</v>
      </c>
      <c r="K53" s="265">
        <v>222</v>
      </c>
      <c r="L53" s="265">
        <v>226</v>
      </c>
      <c r="M53" s="265">
        <v>227</v>
      </c>
      <c r="N53" s="265">
        <v>228</v>
      </c>
      <c r="O53" s="265">
        <v>228</v>
      </c>
      <c r="P53" s="265">
        <v>239</v>
      </c>
      <c r="Q53" s="265">
        <v>150</v>
      </c>
      <c r="R53" s="265">
        <v>218</v>
      </c>
      <c r="S53" s="265">
        <v>526</v>
      </c>
      <c r="T53" s="265">
        <v>430</v>
      </c>
      <c r="U53" s="266">
        <v>773</v>
      </c>
      <c r="V53" s="13"/>
      <c r="W53" s="13"/>
      <c r="X53" s="13"/>
      <c r="Y53" s="13"/>
      <c r="Z53" s="13"/>
      <c r="AA53" s="13"/>
      <c r="AB53" s="13"/>
      <c r="AC53" s="13"/>
      <c r="AD53" s="13"/>
      <c r="AE53" s="13"/>
    </row>
    <row r="54" spans="2:31" ht="15.6" x14ac:dyDescent="0.3">
      <c r="B54" s="13"/>
      <c r="C54" s="263" t="s">
        <v>714</v>
      </c>
      <c r="D54" s="264" t="s">
        <v>779</v>
      </c>
      <c r="E54" s="265">
        <v>72.7</v>
      </c>
      <c r="F54" s="265">
        <v>74.599999999999994</v>
      </c>
      <c r="G54" s="265">
        <v>74.8</v>
      </c>
      <c r="H54" s="265">
        <v>75.7</v>
      </c>
      <c r="I54" s="265">
        <v>77</v>
      </c>
      <c r="J54" s="265">
        <v>74.7</v>
      </c>
      <c r="K54" s="265">
        <v>232</v>
      </c>
      <c r="L54" s="265">
        <v>237</v>
      </c>
      <c r="M54" s="265">
        <v>237</v>
      </c>
      <c r="N54" s="265">
        <v>238</v>
      </c>
      <c r="O54" s="265">
        <v>238</v>
      </c>
      <c r="P54" s="265">
        <v>249</v>
      </c>
      <c r="Q54" s="265">
        <v>158</v>
      </c>
      <c r="R54" s="265">
        <v>226</v>
      </c>
      <c r="S54" s="265">
        <v>537</v>
      </c>
      <c r="T54" s="265">
        <v>440</v>
      </c>
      <c r="U54" s="266">
        <v>784</v>
      </c>
      <c r="V54" s="13"/>
      <c r="W54" s="13"/>
      <c r="X54" s="13"/>
      <c r="Y54" s="13"/>
      <c r="Z54" s="13"/>
      <c r="AA54" s="13"/>
      <c r="AB54" s="13"/>
      <c r="AC54" s="13"/>
      <c r="AD54" s="13"/>
      <c r="AE54" s="13"/>
    </row>
    <row r="55" spans="2:31" ht="15.6" x14ac:dyDescent="0.3">
      <c r="B55" s="13"/>
      <c r="C55" s="263" t="s">
        <v>717</v>
      </c>
      <c r="D55" s="264" t="s">
        <v>810</v>
      </c>
      <c r="E55" s="265">
        <v>10.3</v>
      </c>
      <c r="F55" s="265">
        <v>12.2</v>
      </c>
      <c r="G55" s="265">
        <v>12.4</v>
      </c>
      <c r="H55" s="265">
        <v>13.3</v>
      </c>
      <c r="I55" s="265">
        <v>16.600000000000001</v>
      </c>
      <c r="J55" s="265">
        <v>14.3</v>
      </c>
      <c r="K55" s="265">
        <v>236</v>
      </c>
      <c r="L55" s="265">
        <v>245</v>
      </c>
      <c r="M55" s="265">
        <v>246</v>
      </c>
      <c r="N55" s="265">
        <v>247</v>
      </c>
      <c r="O55" s="265">
        <v>245</v>
      </c>
      <c r="P55" s="265">
        <v>244</v>
      </c>
      <c r="Q55" s="265">
        <v>97.8</v>
      </c>
      <c r="R55" s="265">
        <v>166</v>
      </c>
      <c r="S55" s="265">
        <v>532</v>
      </c>
      <c r="T55" s="265">
        <v>449</v>
      </c>
      <c r="U55" s="266">
        <v>779</v>
      </c>
      <c r="V55" s="13"/>
      <c r="W55" s="13"/>
      <c r="X55" s="13"/>
      <c r="Y55" s="13"/>
      <c r="Z55" s="13"/>
      <c r="AA55" s="13"/>
      <c r="AB55" s="13"/>
      <c r="AC55" s="13"/>
      <c r="AD55" s="13"/>
      <c r="AE55" s="13"/>
    </row>
    <row r="56" spans="2:31" ht="15.6" x14ac:dyDescent="0.3">
      <c r="B56" s="13"/>
      <c r="C56" s="263" t="s">
        <v>720</v>
      </c>
      <c r="D56" s="264" t="s">
        <v>799</v>
      </c>
      <c r="E56" s="265">
        <v>13.4</v>
      </c>
      <c r="F56" s="265">
        <v>6.5</v>
      </c>
      <c r="G56" s="265">
        <v>6.4</v>
      </c>
      <c r="H56" s="265">
        <v>5.3</v>
      </c>
      <c r="I56" s="265">
        <v>22.9</v>
      </c>
      <c r="J56" s="265">
        <v>27.3</v>
      </c>
      <c r="K56" s="265">
        <v>255</v>
      </c>
      <c r="L56" s="265">
        <v>264</v>
      </c>
      <c r="M56" s="265">
        <v>265</v>
      </c>
      <c r="N56" s="265">
        <v>266</v>
      </c>
      <c r="O56" s="265">
        <v>264</v>
      </c>
      <c r="P56" s="265">
        <v>263</v>
      </c>
      <c r="Q56" s="265">
        <v>86</v>
      </c>
      <c r="R56" s="265">
        <v>154</v>
      </c>
      <c r="S56" s="265">
        <v>551</v>
      </c>
      <c r="T56" s="265">
        <v>468</v>
      </c>
      <c r="U56" s="266">
        <v>798</v>
      </c>
      <c r="V56" s="13"/>
      <c r="W56" s="13"/>
      <c r="X56" s="13"/>
      <c r="Y56" s="13"/>
      <c r="Z56" s="13"/>
      <c r="AA56" s="13"/>
      <c r="AB56" s="13"/>
      <c r="AC56" s="13"/>
      <c r="AD56" s="13"/>
      <c r="AE56" s="13"/>
    </row>
    <row r="57" spans="2:31" ht="15.6" x14ac:dyDescent="0.3">
      <c r="B57" s="13"/>
      <c r="C57" s="263" t="s">
        <v>724</v>
      </c>
      <c r="D57" s="264" t="s">
        <v>821</v>
      </c>
      <c r="E57" s="265">
        <v>12.2</v>
      </c>
      <c r="F57" s="265">
        <v>6.1</v>
      </c>
      <c r="G57" s="265">
        <v>9.1999999999999993</v>
      </c>
      <c r="H57" s="265">
        <v>4.8</v>
      </c>
      <c r="I57" s="265">
        <v>21.7</v>
      </c>
      <c r="J57" s="265">
        <v>26.1</v>
      </c>
      <c r="K57" s="265">
        <v>256</v>
      </c>
      <c r="L57" s="265">
        <v>265</v>
      </c>
      <c r="M57" s="265">
        <v>265</v>
      </c>
      <c r="N57" s="265">
        <v>266</v>
      </c>
      <c r="O57" s="265">
        <v>265</v>
      </c>
      <c r="P57" s="265">
        <v>264</v>
      </c>
      <c r="Q57" s="265">
        <v>84.8</v>
      </c>
      <c r="R57" s="265">
        <v>153</v>
      </c>
      <c r="S57" s="265">
        <v>551</v>
      </c>
      <c r="T57" s="265">
        <v>469</v>
      </c>
      <c r="U57" s="266">
        <v>798</v>
      </c>
      <c r="V57" s="13"/>
      <c r="W57" s="13"/>
      <c r="X57" s="13"/>
      <c r="Y57" s="13"/>
      <c r="Z57" s="13"/>
      <c r="AA57" s="13"/>
      <c r="AB57" s="13"/>
      <c r="AC57" s="13"/>
      <c r="AD57" s="13"/>
      <c r="AE57" s="13"/>
    </row>
    <row r="58" spans="2:31" ht="15.6" x14ac:dyDescent="0.3">
      <c r="B58" s="13"/>
      <c r="C58" s="263" t="s">
        <v>728</v>
      </c>
      <c r="D58" s="264" t="s">
        <v>772</v>
      </c>
      <c r="E58" s="265">
        <v>5.2</v>
      </c>
      <c r="F58" s="265">
        <v>7.7</v>
      </c>
      <c r="G58" s="265">
        <v>7.9</v>
      </c>
      <c r="H58" s="265">
        <v>6.8</v>
      </c>
      <c r="I58" s="265">
        <v>9.6</v>
      </c>
      <c r="J58" s="265">
        <v>13.6</v>
      </c>
      <c r="K58" s="265">
        <v>244</v>
      </c>
      <c r="L58" s="265">
        <v>253</v>
      </c>
      <c r="M58" s="265">
        <v>253</v>
      </c>
      <c r="N58" s="265">
        <v>254</v>
      </c>
      <c r="O58" s="265">
        <v>253</v>
      </c>
      <c r="P58" s="265">
        <v>252</v>
      </c>
      <c r="Q58" s="265">
        <v>89.9</v>
      </c>
      <c r="R58" s="265">
        <v>158</v>
      </c>
      <c r="S58" s="265">
        <v>540</v>
      </c>
      <c r="T58" s="265">
        <v>457</v>
      </c>
      <c r="U58" s="266">
        <v>787</v>
      </c>
      <c r="V58" s="13"/>
      <c r="W58" s="13"/>
      <c r="X58" s="13"/>
      <c r="Y58" s="13"/>
      <c r="Z58" s="13"/>
      <c r="AA58" s="13"/>
      <c r="AB58" s="13"/>
      <c r="AC58" s="13"/>
      <c r="AD58" s="13"/>
      <c r="AE58" s="13"/>
    </row>
    <row r="59" spans="2:31" ht="15.6" x14ac:dyDescent="0.3">
      <c r="B59" s="13"/>
      <c r="C59" s="263" t="s">
        <v>732</v>
      </c>
      <c r="D59" s="264" t="s">
        <v>879</v>
      </c>
      <c r="E59" s="265">
        <v>2.4</v>
      </c>
      <c r="F59" s="265">
        <v>5</v>
      </c>
      <c r="G59" s="265">
        <v>5.2</v>
      </c>
      <c r="H59" s="265">
        <v>4.3</v>
      </c>
      <c r="I59" s="265">
        <v>7</v>
      </c>
      <c r="J59" s="265">
        <v>11.1</v>
      </c>
      <c r="K59" s="265">
        <v>239</v>
      </c>
      <c r="L59" s="265">
        <v>248</v>
      </c>
      <c r="M59" s="265">
        <v>248</v>
      </c>
      <c r="N59" s="265">
        <v>249</v>
      </c>
      <c r="O59" s="265">
        <v>248</v>
      </c>
      <c r="P59" s="265">
        <v>247</v>
      </c>
      <c r="Q59" s="265">
        <v>85.9</v>
      </c>
      <c r="R59" s="265">
        <v>154</v>
      </c>
      <c r="S59" s="265">
        <v>534</v>
      </c>
      <c r="T59" s="265">
        <v>451</v>
      </c>
      <c r="U59" s="266">
        <v>781</v>
      </c>
      <c r="V59" s="13"/>
      <c r="W59" s="13"/>
      <c r="X59" s="13"/>
      <c r="Y59" s="13"/>
      <c r="Z59" s="13"/>
      <c r="AA59" s="13"/>
      <c r="AB59" s="13"/>
      <c r="AC59" s="13"/>
      <c r="AD59" s="13"/>
      <c r="AE59" s="13"/>
    </row>
    <row r="60" spans="2:31" ht="15.6" x14ac:dyDescent="0.3">
      <c r="B60" s="13"/>
      <c r="C60" s="263" t="s">
        <v>736</v>
      </c>
      <c r="D60" s="264" t="s">
        <v>866</v>
      </c>
      <c r="E60" s="265">
        <v>17.399999999999999</v>
      </c>
      <c r="F60" s="265">
        <v>15.2</v>
      </c>
      <c r="G60" s="265">
        <v>14.4</v>
      </c>
      <c r="H60" s="265">
        <v>15.1</v>
      </c>
      <c r="I60" s="265">
        <v>26.9</v>
      </c>
      <c r="J60" s="265">
        <v>31.4</v>
      </c>
      <c r="K60" s="265">
        <v>253</v>
      </c>
      <c r="L60" s="265">
        <v>262</v>
      </c>
      <c r="M60" s="265">
        <v>263</v>
      </c>
      <c r="N60" s="265">
        <v>264</v>
      </c>
      <c r="O60" s="265">
        <v>262</v>
      </c>
      <c r="P60" s="265">
        <v>261</v>
      </c>
      <c r="Q60" s="265">
        <v>90</v>
      </c>
      <c r="R60" s="265">
        <v>158</v>
      </c>
      <c r="S60" s="265">
        <v>549</v>
      </c>
      <c r="T60" s="265">
        <v>466</v>
      </c>
      <c r="U60" s="266">
        <v>796</v>
      </c>
      <c r="V60" s="13"/>
      <c r="W60" s="13"/>
      <c r="X60" s="13"/>
      <c r="Y60" s="13"/>
      <c r="Z60" s="13"/>
      <c r="AA60" s="13"/>
      <c r="AB60" s="13"/>
      <c r="AC60" s="13"/>
      <c r="AD60" s="13"/>
      <c r="AE60" s="13"/>
    </row>
    <row r="61" spans="2:31" ht="15.6" x14ac:dyDescent="0.3">
      <c r="B61" s="13"/>
      <c r="C61" s="263" t="s">
        <v>740</v>
      </c>
      <c r="D61" s="264" t="s">
        <v>785</v>
      </c>
      <c r="E61" s="265">
        <v>6.6</v>
      </c>
      <c r="F61" s="265">
        <v>3</v>
      </c>
      <c r="G61" s="265">
        <v>3.4</v>
      </c>
      <c r="H61" s="265">
        <v>1.8</v>
      </c>
      <c r="I61" s="265">
        <v>9.4</v>
      </c>
      <c r="J61" s="265">
        <v>13.5</v>
      </c>
      <c r="K61" s="265">
        <v>244</v>
      </c>
      <c r="L61" s="265">
        <v>253</v>
      </c>
      <c r="M61" s="265">
        <v>254</v>
      </c>
      <c r="N61" s="265">
        <v>255</v>
      </c>
      <c r="O61" s="265">
        <v>253</v>
      </c>
      <c r="P61" s="265">
        <v>253</v>
      </c>
      <c r="Q61" s="265">
        <v>81</v>
      </c>
      <c r="R61" s="265">
        <v>149</v>
      </c>
      <c r="S61" s="265" t="e">
        <v>#VALUE!</v>
      </c>
      <c r="T61" s="265">
        <v>457</v>
      </c>
      <c r="U61" s="266">
        <v>787</v>
      </c>
      <c r="V61" s="13"/>
      <c r="W61" s="13"/>
      <c r="X61" s="13"/>
      <c r="Y61" s="13"/>
      <c r="Z61" s="13"/>
      <c r="AA61" s="13"/>
      <c r="AB61" s="13"/>
      <c r="AC61" s="13"/>
      <c r="AD61" s="13"/>
      <c r="AE61" s="13"/>
    </row>
    <row r="62" spans="2:31" ht="15.6" x14ac:dyDescent="0.3">
      <c r="B62" s="13"/>
      <c r="C62" s="263" t="s">
        <v>743</v>
      </c>
      <c r="D62" s="264" t="s">
        <v>857</v>
      </c>
      <c r="E62" s="265">
        <v>20.6</v>
      </c>
      <c r="F62" s="265">
        <v>18.399999999999999</v>
      </c>
      <c r="G62" s="265">
        <v>17.600000000000001</v>
      </c>
      <c r="H62" s="265">
        <v>18.2</v>
      </c>
      <c r="I62" s="265">
        <v>30.1</v>
      </c>
      <c r="J62" s="265">
        <v>31.6</v>
      </c>
      <c r="K62" s="265">
        <v>253</v>
      </c>
      <c r="L62" s="265">
        <v>263</v>
      </c>
      <c r="M62" s="265">
        <v>263</v>
      </c>
      <c r="N62" s="265">
        <v>264</v>
      </c>
      <c r="O62" s="265">
        <v>262</v>
      </c>
      <c r="P62" s="265">
        <v>262</v>
      </c>
      <c r="Q62" s="265">
        <v>93.2</v>
      </c>
      <c r="R62" s="265">
        <v>161</v>
      </c>
      <c r="S62" s="265">
        <v>549</v>
      </c>
      <c r="T62" s="265">
        <v>466</v>
      </c>
      <c r="U62" s="266">
        <v>796</v>
      </c>
      <c r="V62" s="13"/>
      <c r="W62" s="13"/>
      <c r="X62" s="13"/>
      <c r="Y62" s="13"/>
      <c r="Z62" s="13"/>
      <c r="AA62" s="13"/>
      <c r="AB62" s="13"/>
      <c r="AC62" s="13"/>
      <c r="AD62" s="13"/>
      <c r="AE62" s="13"/>
    </row>
    <row r="63" spans="2:31" ht="15.6" x14ac:dyDescent="0.3">
      <c r="B63" s="13"/>
      <c r="C63" s="263" t="s">
        <v>747</v>
      </c>
      <c r="D63" s="264" t="s">
        <v>805</v>
      </c>
      <c r="E63" s="265">
        <v>6.3</v>
      </c>
      <c r="F63" s="265">
        <v>2.9</v>
      </c>
      <c r="G63" s="265">
        <v>3.1</v>
      </c>
      <c r="H63" s="265">
        <v>2.2000000000000002</v>
      </c>
      <c r="I63" s="265">
        <v>17.5</v>
      </c>
      <c r="J63" s="265">
        <v>14.9</v>
      </c>
      <c r="K63" s="265">
        <v>252</v>
      </c>
      <c r="L63" s="265">
        <v>261</v>
      </c>
      <c r="M63" s="265">
        <v>261</v>
      </c>
      <c r="N63" s="265">
        <v>262</v>
      </c>
      <c r="O63" s="265">
        <v>261</v>
      </c>
      <c r="P63" s="265">
        <v>260</v>
      </c>
      <c r="Q63" s="265">
        <v>80.599999999999994</v>
      </c>
      <c r="R63" s="265">
        <v>149</v>
      </c>
      <c r="S63" s="265" t="e">
        <v>#VALUE!</v>
      </c>
      <c r="T63" s="265">
        <v>464</v>
      </c>
      <c r="U63" s="266">
        <v>794</v>
      </c>
      <c r="V63" s="13"/>
      <c r="W63" s="13"/>
      <c r="X63" s="13"/>
      <c r="Y63" s="13"/>
      <c r="Z63" s="13"/>
      <c r="AA63" s="13"/>
      <c r="AB63" s="13"/>
      <c r="AC63" s="13"/>
      <c r="AD63" s="13"/>
      <c r="AE63" s="13"/>
    </row>
    <row r="64" spans="2:31" ht="15.6" x14ac:dyDescent="0.3">
      <c r="B64" s="13"/>
      <c r="C64" s="263" t="s">
        <v>751</v>
      </c>
      <c r="D64" s="264" t="s">
        <v>828</v>
      </c>
      <c r="E64" s="265">
        <v>9.8000000000000007</v>
      </c>
      <c r="F64" s="265">
        <v>11.1</v>
      </c>
      <c r="G64" s="265">
        <v>20.6</v>
      </c>
      <c r="H64" s="265">
        <v>10.8</v>
      </c>
      <c r="I64" s="265">
        <v>13.5</v>
      </c>
      <c r="J64" s="265">
        <v>24.3</v>
      </c>
      <c r="K64" s="265">
        <v>246</v>
      </c>
      <c r="L64" s="265">
        <v>255</v>
      </c>
      <c r="M64" s="265">
        <v>256</v>
      </c>
      <c r="N64" s="265">
        <v>257</v>
      </c>
      <c r="O64" s="265">
        <v>255</v>
      </c>
      <c r="P64" s="265">
        <v>254</v>
      </c>
      <c r="Q64" s="265">
        <v>96.2</v>
      </c>
      <c r="R64" s="265">
        <v>164</v>
      </c>
      <c r="S64" s="265">
        <v>542</v>
      </c>
      <c r="T64" s="265">
        <v>459</v>
      </c>
      <c r="U64" s="266">
        <v>789</v>
      </c>
      <c r="V64" s="13"/>
      <c r="W64" s="13"/>
      <c r="X64" s="13"/>
      <c r="Y64" s="13"/>
      <c r="Z64" s="13"/>
      <c r="AA64" s="13"/>
      <c r="AB64" s="13"/>
      <c r="AC64" s="13"/>
      <c r="AD64" s="13"/>
      <c r="AE64" s="13"/>
    </row>
    <row r="65" spans="2:31" ht="15.6" x14ac:dyDescent="0.3">
      <c r="B65" s="13"/>
      <c r="C65" s="263" t="s">
        <v>753</v>
      </c>
      <c r="D65" s="264" t="s">
        <v>802</v>
      </c>
      <c r="E65" s="265">
        <v>13.7</v>
      </c>
      <c r="F65" s="265">
        <v>6.3</v>
      </c>
      <c r="G65" s="265">
        <v>6.2</v>
      </c>
      <c r="H65" s="265">
        <v>5.3</v>
      </c>
      <c r="I65" s="265">
        <v>23.2</v>
      </c>
      <c r="J65" s="265">
        <v>16.100000000000001</v>
      </c>
      <c r="K65" s="265">
        <v>255</v>
      </c>
      <c r="L65" s="265">
        <v>264</v>
      </c>
      <c r="M65" s="265">
        <v>265</v>
      </c>
      <c r="N65" s="265">
        <v>266</v>
      </c>
      <c r="O65" s="265">
        <v>264</v>
      </c>
      <c r="P65" s="265">
        <v>264</v>
      </c>
      <c r="Q65" s="265">
        <v>86.3</v>
      </c>
      <c r="R65" s="265">
        <v>154</v>
      </c>
      <c r="S65" s="265">
        <v>551</v>
      </c>
      <c r="T65" s="265">
        <v>468</v>
      </c>
      <c r="U65" s="266">
        <v>798</v>
      </c>
      <c r="V65" s="13"/>
      <c r="W65" s="13"/>
      <c r="X65" s="13"/>
      <c r="Y65" s="13"/>
      <c r="Z65" s="13"/>
      <c r="AA65" s="13"/>
      <c r="AB65" s="13"/>
      <c r="AC65" s="13"/>
      <c r="AD65" s="13"/>
      <c r="AE65" s="13"/>
    </row>
    <row r="66" spans="2:31" ht="15.6" x14ac:dyDescent="0.3">
      <c r="B66" s="13"/>
      <c r="C66" s="263" t="s">
        <v>757</v>
      </c>
      <c r="D66" s="264" t="s">
        <v>776</v>
      </c>
      <c r="E66" s="265">
        <v>8.6</v>
      </c>
      <c r="F66" s="265">
        <v>9</v>
      </c>
      <c r="G66" s="265">
        <v>17.7</v>
      </c>
      <c r="H66" s="265">
        <v>8.6999999999999993</v>
      </c>
      <c r="I66" s="265">
        <v>25.4</v>
      </c>
      <c r="J66" s="265">
        <v>23</v>
      </c>
      <c r="K66" s="265">
        <v>245</v>
      </c>
      <c r="L66" s="265">
        <v>254</v>
      </c>
      <c r="M66" s="265">
        <v>254</v>
      </c>
      <c r="N66" s="265">
        <v>255</v>
      </c>
      <c r="O66" s="265">
        <v>254</v>
      </c>
      <c r="P66" s="265">
        <v>253</v>
      </c>
      <c r="Q66" s="265">
        <v>93.3</v>
      </c>
      <c r="R66" s="265">
        <v>161</v>
      </c>
      <c r="S66" s="265">
        <v>541</v>
      </c>
      <c r="T66" s="265">
        <v>458</v>
      </c>
      <c r="U66" s="266">
        <v>788</v>
      </c>
      <c r="V66" s="13"/>
      <c r="W66" s="13"/>
      <c r="X66" s="13"/>
      <c r="Y66" s="13"/>
      <c r="Z66" s="13"/>
      <c r="AA66" s="13"/>
      <c r="AB66" s="13"/>
      <c r="AC66" s="13"/>
      <c r="AD66" s="13"/>
      <c r="AE66" s="13"/>
    </row>
    <row r="67" spans="2:31" ht="15.6" x14ac:dyDescent="0.3">
      <c r="B67" s="13"/>
      <c r="C67" s="263" t="s">
        <v>760</v>
      </c>
      <c r="D67" s="264" t="s">
        <v>807</v>
      </c>
      <c r="E67" s="265">
        <v>11.9</v>
      </c>
      <c r="F67" s="265">
        <v>5.9</v>
      </c>
      <c r="G67" s="265">
        <v>8.9</v>
      </c>
      <c r="H67" s="265">
        <v>4.7</v>
      </c>
      <c r="I67" s="265">
        <v>20</v>
      </c>
      <c r="J67" s="265">
        <v>24.4</v>
      </c>
      <c r="K67" s="265">
        <v>254</v>
      </c>
      <c r="L67" s="265">
        <v>263</v>
      </c>
      <c r="M67" s="265">
        <v>264</v>
      </c>
      <c r="N67" s="265">
        <v>265</v>
      </c>
      <c r="O67" s="265">
        <v>263</v>
      </c>
      <c r="P67" s="265">
        <v>262</v>
      </c>
      <c r="Q67" s="265">
        <v>83.1</v>
      </c>
      <c r="R67" s="265">
        <v>151</v>
      </c>
      <c r="S67" s="265">
        <v>550</v>
      </c>
      <c r="T67" s="265">
        <v>467</v>
      </c>
      <c r="U67" s="266">
        <v>797</v>
      </c>
      <c r="V67" s="13"/>
      <c r="W67" s="13"/>
      <c r="X67" s="13"/>
      <c r="Y67" s="13"/>
      <c r="Z67" s="13"/>
      <c r="AA67" s="13"/>
      <c r="AB67" s="13"/>
      <c r="AC67" s="13"/>
      <c r="AD67" s="13"/>
      <c r="AE67" s="13"/>
    </row>
    <row r="68" spans="2:31" ht="15.6" x14ac:dyDescent="0.3">
      <c r="B68" s="13"/>
      <c r="C68" s="263" t="s">
        <v>763</v>
      </c>
      <c r="D68" s="264" t="s">
        <v>898</v>
      </c>
      <c r="E68" s="265">
        <v>12.5</v>
      </c>
      <c r="F68" s="265">
        <v>6.5</v>
      </c>
      <c r="G68" s="265">
        <v>9.5</v>
      </c>
      <c r="H68" s="265">
        <v>5.3</v>
      </c>
      <c r="I68" s="265">
        <v>20.399999999999999</v>
      </c>
      <c r="J68" s="265">
        <v>24.9</v>
      </c>
      <c r="K68" s="265">
        <v>254</v>
      </c>
      <c r="L68" s="265">
        <v>264</v>
      </c>
      <c r="M68" s="265">
        <v>264</v>
      </c>
      <c r="N68" s="265">
        <v>265</v>
      </c>
      <c r="O68" s="265">
        <v>263</v>
      </c>
      <c r="P68" s="265">
        <v>263</v>
      </c>
      <c r="Q68" s="265">
        <v>83.5</v>
      </c>
      <c r="R68" s="265">
        <v>152</v>
      </c>
      <c r="S68" s="265">
        <v>550</v>
      </c>
      <c r="T68" s="265">
        <v>467</v>
      </c>
      <c r="U68" s="266">
        <v>797</v>
      </c>
      <c r="V68" s="13"/>
      <c r="W68" s="13"/>
      <c r="X68" s="13"/>
      <c r="Y68" s="13"/>
      <c r="Z68" s="13"/>
      <c r="AA68" s="13"/>
      <c r="AB68" s="13"/>
      <c r="AC68" s="13"/>
      <c r="AD68" s="13"/>
      <c r="AE68" s="13"/>
    </row>
    <row r="69" spans="2:31" ht="15.6" x14ac:dyDescent="0.3">
      <c r="B69" s="13"/>
      <c r="C69" s="263" t="s">
        <v>767</v>
      </c>
      <c r="D69" s="264" t="s">
        <v>813</v>
      </c>
      <c r="E69" s="265">
        <v>10.4</v>
      </c>
      <c r="F69" s="265">
        <v>12.2</v>
      </c>
      <c r="G69" s="265">
        <v>21.8</v>
      </c>
      <c r="H69" s="265">
        <v>11.5</v>
      </c>
      <c r="I69" s="265">
        <v>14.1</v>
      </c>
      <c r="J69" s="265">
        <v>34.700000000000003</v>
      </c>
      <c r="K69" s="265">
        <v>256</v>
      </c>
      <c r="L69" s="265">
        <v>267</v>
      </c>
      <c r="M69" s="265">
        <v>267</v>
      </c>
      <c r="N69" s="265">
        <v>268</v>
      </c>
      <c r="O69" s="265">
        <v>265</v>
      </c>
      <c r="P69" s="265">
        <v>265</v>
      </c>
      <c r="Q69" s="265">
        <v>97.4</v>
      </c>
      <c r="R69" s="265">
        <v>165</v>
      </c>
      <c r="S69" s="265">
        <v>552</v>
      </c>
      <c r="T69" s="265">
        <v>469</v>
      </c>
      <c r="U69" s="266">
        <v>799</v>
      </c>
      <c r="V69" s="13"/>
      <c r="W69" s="13"/>
      <c r="X69" s="13"/>
      <c r="Y69" s="13"/>
      <c r="Z69" s="13"/>
      <c r="AA69" s="13"/>
      <c r="AB69" s="13"/>
      <c r="AC69" s="13"/>
      <c r="AD69" s="13"/>
      <c r="AE69" s="13"/>
    </row>
    <row r="70" spans="2:31" ht="15.6" x14ac:dyDescent="0.3">
      <c r="B70" s="13"/>
      <c r="C70" s="263" t="s">
        <v>770</v>
      </c>
      <c r="D70" s="264" t="s">
        <v>853</v>
      </c>
      <c r="E70" s="265">
        <v>3.9</v>
      </c>
      <c r="F70" s="265">
        <v>1.5</v>
      </c>
      <c r="G70" s="265">
        <v>1.4</v>
      </c>
      <c r="H70" s="265">
        <v>0.3</v>
      </c>
      <c r="I70" s="265">
        <v>8.1</v>
      </c>
      <c r="J70" s="265">
        <v>12.2</v>
      </c>
      <c r="K70" s="265">
        <v>243</v>
      </c>
      <c r="L70" s="265">
        <v>252</v>
      </c>
      <c r="M70" s="265">
        <v>253</v>
      </c>
      <c r="N70" s="265">
        <v>254</v>
      </c>
      <c r="O70" s="265">
        <v>252</v>
      </c>
      <c r="P70" s="265">
        <v>251</v>
      </c>
      <c r="Q70" s="265">
        <v>81.5</v>
      </c>
      <c r="R70" s="265">
        <v>150</v>
      </c>
      <c r="S70" s="265">
        <v>539</v>
      </c>
      <c r="T70" s="265">
        <v>456</v>
      </c>
      <c r="U70" s="266">
        <v>786</v>
      </c>
      <c r="V70" s="13"/>
      <c r="W70" s="13"/>
      <c r="X70" s="13"/>
      <c r="Y70" s="13"/>
      <c r="Z70" s="13"/>
      <c r="AA70" s="13"/>
      <c r="AB70" s="13"/>
      <c r="AC70" s="13"/>
      <c r="AD70" s="13"/>
      <c r="AE70" s="13"/>
    </row>
    <row r="71" spans="2:31" ht="15.6" x14ac:dyDescent="0.3">
      <c r="B71" s="13"/>
      <c r="C71" s="263" t="s">
        <v>773</v>
      </c>
      <c r="D71" s="264" t="s">
        <v>759</v>
      </c>
      <c r="E71" s="265">
        <v>5.8</v>
      </c>
      <c r="F71" s="265">
        <v>2.5</v>
      </c>
      <c r="G71" s="265">
        <v>2.4</v>
      </c>
      <c r="H71" s="265">
        <v>2.2999999999999998</v>
      </c>
      <c r="I71" s="265">
        <v>18</v>
      </c>
      <c r="J71" s="265">
        <v>14.4</v>
      </c>
      <c r="K71" s="265">
        <v>252</v>
      </c>
      <c r="L71" s="265">
        <v>261</v>
      </c>
      <c r="M71" s="265">
        <v>262</v>
      </c>
      <c r="N71" s="265">
        <v>263</v>
      </c>
      <c r="O71" s="265">
        <v>261</v>
      </c>
      <c r="P71" s="265">
        <v>260</v>
      </c>
      <c r="Q71" s="265">
        <v>81.099999999999994</v>
      </c>
      <c r="R71" s="265">
        <v>149</v>
      </c>
      <c r="S71" s="265">
        <v>548</v>
      </c>
      <c r="T71" s="265">
        <v>465</v>
      </c>
      <c r="U71" s="266">
        <v>795</v>
      </c>
      <c r="V71" s="13"/>
      <c r="W71" s="13"/>
      <c r="X71" s="13"/>
      <c r="Y71" s="13"/>
      <c r="Z71" s="13"/>
      <c r="AA71" s="13"/>
      <c r="AB71" s="13"/>
      <c r="AC71" s="13"/>
      <c r="AD71" s="13"/>
      <c r="AE71" s="13"/>
    </row>
    <row r="72" spans="2:31" ht="15.6" x14ac:dyDescent="0.3">
      <c r="B72" s="13"/>
      <c r="C72" s="263" t="s">
        <v>777</v>
      </c>
      <c r="D72" s="264" t="s">
        <v>756</v>
      </c>
      <c r="E72" s="265">
        <v>14</v>
      </c>
      <c r="F72" s="265">
        <v>11.8</v>
      </c>
      <c r="G72" s="265">
        <v>11</v>
      </c>
      <c r="H72" s="265">
        <v>11.6</v>
      </c>
      <c r="I72" s="265">
        <v>21.3</v>
      </c>
      <c r="J72" s="265">
        <v>25.7</v>
      </c>
      <c r="K72" s="265">
        <v>256</v>
      </c>
      <c r="L72" s="265">
        <v>264</v>
      </c>
      <c r="M72" s="265">
        <v>265</v>
      </c>
      <c r="N72" s="265">
        <v>266</v>
      </c>
      <c r="O72" s="265">
        <v>264</v>
      </c>
      <c r="P72" s="265">
        <v>264</v>
      </c>
      <c r="Q72" s="265">
        <v>84.4</v>
      </c>
      <c r="R72" s="265">
        <v>152</v>
      </c>
      <c r="S72" s="265">
        <v>551</v>
      </c>
      <c r="T72" s="265">
        <v>468</v>
      </c>
      <c r="U72" s="266">
        <v>798</v>
      </c>
      <c r="V72" s="13"/>
      <c r="W72" s="13"/>
      <c r="X72" s="13"/>
      <c r="Y72" s="13"/>
      <c r="Z72" s="13"/>
      <c r="AA72" s="13"/>
      <c r="AB72" s="13"/>
      <c r="AC72" s="13"/>
      <c r="AD72" s="13"/>
      <c r="AE72" s="13"/>
    </row>
    <row r="73" spans="2:31" ht="15.6" x14ac:dyDescent="0.3">
      <c r="B73" s="13"/>
      <c r="C73" s="263" t="s">
        <v>780</v>
      </c>
      <c r="D73" s="264" t="s">
        <v>769</v>
      </c>
      <c r="E73" s="265">
        <v>527</v>
      </c>
      <c r="F73" s="265">
        <v>525</v>
      </c>
      <c r="G73" s="265">
        <v>524</v>
      </c>
      <c r="H73" s="265">
        <v>517</v>
      </c>
      <c r="I73" s="265">
        <v>537</v>
      </c>
      <c r="J73" s="265">
        <v>535</v>
      </c>
      <c r="K73" s="265">
        <v>753</v>
      </c>
      <c r="L73" s="265">
        <v>758</v>
      </c>
      <c r="M73" s="265">
        <v>758</v>
      </c>
      <c r="N73" s="265">
        <v>759</v>
      </c>
      <c r="O73" s="265">
        <v>759</v>
      </c>
      <c r="P73" s="265">
        <v>765</v>
      </c>
      <c r="Q73" s="265">
        <v>599</v>
      </c>
      <c r="R73" s="265">
        <v>667</v>
      </c>
      <c r="S73" s="265">
        <v>1052</v>
      </c>
      <c r="T73" s="265">
        <v>740</v>
      </c>
      <c r="U73" s="266">
        <v>1299</v>
      </c>
      <c r="V73" s="13"/>
      <c r="W73" s="13"/>
      <c r="X73" s="13"/>
      <c r="Y73" s="13"/>
      <c r="Z73" s="13"/>
      <c r="AA73" s="13"/>
      <c r="AB73" s="13"/>
      <c r="AC73" s="13"/>
      <c r="AD73" s="13"/>
      <c r="AE73" s="13"/>
    </row>
    <row r="74" spans="2:31" ht="15.6" x14ac:dyDescent="0.3">
      <c r="B74" s="13"/>
      <c r="C74" s="263" t="s">
        <v>783</v>
      </c>
      <c r="D74" s="264" t="s">
        <v>792</v>
      </c>
      <c r="E74" s="265">
        <v>250</v>
      </c>
      <c r="F74" s="265">
        <v>253</v>
      </c>
      <c r="G74" s="265">
        <v>253</v>
      </c>
      <c r="H74" s="265">
        <v>253</v>
      </c>
      <c r="I74" s="265">
        <v>247</v>
      </c>
      <c r="J74" s="265">
        <v>244</v>
      </c>
      <c r="K74" s="265">
        <v>9.5</v>
      </c>
      <c r="L74" s="265">
        <v>2.2999999999999998</v>
      </c>
      <c r="M74" s="265">
        <v>2</v>
      </c>
      <c r="N74" s="265">
        <v>1.2</v>
      </c>
      <c r="O74" s="265">
        <v>2</v>
      </c>
      <c r="P74" s="265">
        <v>29.5</v>
      </c>
      <c r="Q74" s="265">
        <v>224</v>
      </c>
      <c r="R74" s="265">
        <v>235</v>
      </c>
      <c r="S74" s="265">
        <v>317</v>
      </c>
      <c r="T74" s="265">
        <v>207</v>
      </c>
      <c r="U74" s="266">
        <v>564</v>
      </c>
      <c r="V74" s="13"/>
      <c r="W74" s="13"/>
      <c r="X74" s="13"/>
      <c r="Y74" s="13"/>
      <c r="Z74" s="13"/>
      <c r="AA74" s="13"/>
      <c r="AB74" s="13"/>
      <c r="AC74" s="13"/>
      <c r="AD74" s="13"/>
      <c r="AE74" s="13"/>
    </row>
    <row r="75" spans="2:31" ht="15.6" x14ac:dyDescent="0.3">
      <c r="B75" s="13"/>
      <c r="C75" s="263" t="s">
        <v>786</v>
      </c>
      <c r="D75" s="264" t="s">
        <v>871</v>
      </c>
      <c r="E75" s="265">
        <v>260</v>
      </c>
      <c r="F75" s="265">
        <v>262</v>
      </c>
      <c r="G75" s="265">
        <v>262</v>
      </c>
      <c r="H75" s="265">
        <v>262</v>
      </c>
      <c r="I75" s="265">
        <v>256</v>
      </c>
      <c r="J75" s="265">
        <v>254</v>
      </c>
      <c r="K75" s="265">
        <v>19.399999999999999</v>
      </c>
      <c r="L75" s="265">
        <v>12.5</v>
      </c>
      <c r="M75" s="265">
        <v>12.4</v>
      </c>
      <c r="N75" s="265">
        <v>10.7</v>
      </c>
      <c r="O75" s="265">
        <v>11.6</v>
      </c>
      <c r="P75" s="265">
        <v>38.6</v>
      </c>
      <c r="Q75" s="265">
        <v>233</v>
      </c>
      <c r="R75" s="265">
        <v>244</v>
      </c>
      <c r="S75" s="265" t="e">
        <v>#VALUE!</v>
      </c>
      <c r="T75" s="265">
        <v>202</v>
      </c>
      <c r="U75" s="266">
        <v>573</v>
      </c>
      <c r="V75" s="13"/>
      <c r="W75" s="13"/>
      <c r="X75" s="13"/>
      <c r="Y75" s="13"/>
      <c r="Z75" s="13"/>
      <c r="AA75" s="13"/>
      <c r="AB75" s="13"/>
      <c r="AC75" s="13"/>
      <c r="AD75" s="13"/>
      <c r="AE75" s="13"/>
    </row>
    <row r="76" spans="2:31" ht="15.6" x14ac:dyDescent="0.3">
      <c r="B76" s="13"/>
      <c r="C76" s="263" t="s">
        <v>789</v>
      </c>
      <c r="D76" s="264" t="s">
        <v>893</v>
      </c>
      <c r="E76" s="265">
        <v>250</v>
      </c>
      <c r="F76" s="265">
        <v>253</v>
      </c>
      <c r="G76" s="265">
        <v>253</v>
      </c>
      <c r="H76" s="265">
        <v>253</v>
      </c>
      <c r="I76" s="265">
        <v>247</v>
      </c>
      <c r="J76" s="265">
        <v>244</v>
      </c>
      <c r="K76" s="265">
        <v>12.5</v>
      </c>
      <c r="L76" s="265">
        <v>16.7</v>
      </c>
      <c r="M76" s="265">
        <v>17.2</v>
      </c>
      <c r="N76" s="265">
        <v>18.2</v>
      </c>
      <c r="O76" s="265">
        <v>18.399999999999999</v>
      </c>
      <c r="P76" s="265">
        <v>29.4</v>
      </c>
      <c r="Q76" s="265">
        <v>224</v>
      </c>
      <c r="R76" s="265">
        <v>235</v>
      </c>
      <c r="S76" s="265">
        <v>317</v>
      </c>
      <c r="T76" s="265">
        <v>220</v>
      </c>
      <c r="U76" s="266">
        <v>564</v>
      </c>
      <c r="V76" s="13"/>
      <c r="W76" s="13"/>
      <c r="X76" s="13"/>
      <c r="Y76" s="13"/>
      <c r="Z76" s="13"/>
      <c r="AA76" s="13"/>
      <c r="AB76" s="13"/>
      <c r="AC76" s="13"/>
      <c r="AD76" s="13"/>
      <c r="AE76" s="13"/>
    </row>
    <row r="77" spans="2:31" ht="15.6" x14ac:dyDescent="0.3">
      <c r="B77" s="13"/>
      <c r="C77" s="263" t="s">
        <v>793</v>
      </c>
      <c r="D77" s="264" t="s">
        <v>782</v>
      </c>
      <c r="E77" s="265">
        <v>252</v>
      </c>
      <c r="F77" s="265">
        <v>254</v>
      </c>
      <c r="G77" s="265">
        <v>254</v>
      </c>
      <c r="H77" s="265">
        <v>254</v>
      </c>
      <c r="I77" s="265">
        <v>248</v>
      </c>
      <c r="J77" s="265">
        <v>246</v>
      </c>
      <c r="K77" s="265">
        <v>21.9</v>
      </c>
      <c r="L77" s="265">
        <v>31.1</v>
      </c>
      <c r="M77" s="265">
        <v>31.5</v>
      </c>
      <c r="N77" s="265">
        <v>32.6</v>
      </c>
      <c r="O77" s="265">
        <v>31</v>
      </c>
      <c r="P77" s="265">
        <v>3.8</v>
      </c>
      <c r="Q77" s="265">
        <v>225</v>
      </c>
      <c r="R77" s="265">
        <v>236</v>
      </c>
      <c r="S77" s="265">
        <v>293</v>
      </c>
      <c r="T77" s="265">
        <v>235</v>
      </c>
      <c r="U77" s="266">
        <v>540</v>
      </c>
      <c r="V77" s="13"/>
      <c r="W77" s="13"/>
      <c r="X77" s="13"/>
      <c r="Y77" s="13"/>
      <c r="Z77" s="13"/>
      <c r="AA77" s="13"/>
      <c r="AB77" s="13"/>
      <c r="AC77" s="13"/>
      <c r="AD77" s="13"/>
      <c r="AE77" s="13"/>
    </row>
    <row r="78" spans="2:31" ht="15.6" x14ac:dyDescent="0.3">
      <c r="B78" s="13"/>
      <c r="C78" s="263" t="s">
        <v>796</v>
      </c>
      <c r="D78" s="264" t="s">
        <v>766</v>
      </c>
      <c r="E78" s="265">
        <v>251</v>
      </c>
      <c r="F78" s="265">
        <v>253</v>
      </c>
      <c r="G78" s="265">
        <v>254</v>
      </c>
      <c r="H78" s="265">
        <v>253</v>
      </c>
      <c r="I78" s="265">
        <v>247</v>
      </c>
      <c r="J78" s="265">
        <v>245</v>
      </c>
      <c r="K78" s="265">
        <v>13.2</v>
      </c>
      <c r="L78" s="265">
        <v>17.5</v>
      </c>
      <c r="M78" s="265">
        <v>18</v>
      </c>
      <c r="N78" s="265">
        <v>19</v>
      </c>
      <c r="O78" s="265">
        <v>19.2</v>
      </c>
      <c r="P78" s="265">
        <v>30.1</v>
      </c>
      <c r="Q78" s="265">
        <v>225</v>
      </c>
      <c r="R78" s="265">
        <v>235</v>
      </c>
      <c r="S78" s="265">
        <v>318</v>
      </c>
      <c r="T78" s="265">
        <v>221</v>
      </c>
      <c r="U78" s="266">
        <v>565</v>
      </c>
      <c r="V78" s="13"/>
      <c r="W78" s="13"/>
      <c r="X78" s="13"/>
      <c r="Y78" s="13"/>
      <c r="Z78" s="13"/>
      <c r="AA78" s="13"/>
      <c r="AB78" s="13"/>
      <c r="AC78" s="13"/>
      <c r="AD78" s="13"/>
      <c r="AE78" s="13"/>
    </row>
    <row r="79" spans="2:31" ht="15.6" x14ac:dyDescent="0.3">
      <c r="B79" s="13"/>
      <c r="C79" s="263" t="s">
        <v>800</v>
      </c>
      <c r="D79" s="264" t="s">
        <v>875</v>
      </c>
      <c r="E79" s="265">
        <v>255</v>
      </c>
      <c r="F79" s="265">
        <v>257</v>
      </c>
      <c r="G79" s="265">
        <v>257</v>
      </c>
      <c r="H79" s="265">
        <v>257</v>
      </c>
      <c r="I79" s="265">
        <v>251</v>
      </c>
      <c r="J79" s="265">
        <v>249</v>
      </c>
      <c r="K79" s="265">
        <v>14.5</v>
      </c>
      <c r="L79" s="265">
        <v>3.8</v>
      </c>
      <c r="M79" s="265">
        <v>3.7</v>
      </c>
      <c r="N79" s="265">
        <v>4.8</v>
      </c>
      <c r="O79" s="265">
        <v>5.7</v>
      </c>
      <c r="P79" s="265">
        <v>33.799999999999997</v>
      </c>
      <c r="Q79" s="265">
        <v>228</v>
      </c>
      <c r="R79" s="265">
        <v>239</v>
      </c>
      <c r="S79" s="265">
        <v>321</v>
      </c>
      <c r="T79" s="265">
        <v>203</v>
      </c>
      <c r="U79" s="266">
        <v>568</v>
      </c>
      <c r="V79" s="13"/>
      <c r="W79" s="13"/>
      <c r="X79" s="13"/>
      <c r="Y79" s="13"/>
      <c r="Z79" s="13"/>
      <c r="AA79" s="13"/>
      <c r="AB79" s="13"/>
      <c r="AC79" s="13"/>
      <c r="AD79" s="13"/>
      <c r="AE79" s="13"/>
    </row>
    <row r="80" spans="2:31" ht="15.6" x14ac:dyDescent="0.3">
      <c r="B80" s="13"/>
      <c r="C80" s="263" t="s">
        <v>803</v>
      </c>
      <c r="D80" s="264" t="s">
        <v>833</v>
      </c>
      <c r="E80" s="265">
        <v>362</v>
      </c>
      <c r="F80" s="265">
        <v>364</v>
      </c>
      <c r="G80" s="265">
        <v>365</v>
      </c>
      <c r="H80" s="265">
        <v>365</v>
      </c>
      <c r="I80" s="265">
        <v>359</v>
      </c>
      <c r="J80" s="265">
        <v>356</v>
      </c>
      <c r="K80" s="265">
        <v>133</v>
      </c>
      <c r="L80" s="265">
        <v>142</v>
      </c>
      <c r="M80" s="265">
        <v>142</v>
      </c>
      <c r="N80" s="265">
        <v>143</v>
      </c>
      <c r="O80" s="265">
        <v>142</v>
      </c>
      <c r="P80" s="265">
        <v>116</v>
      </c>
      <c r="Q80" s="265">
        <v>336</v>
      </c>
      <c r="R80" s="265">
        <v>346</v>
      </c>
      <c r="S80" s="265">
        <v>176</v>
      </c>
      <c r="T80" s="265">
        <v>345</v>
      </c>
      <c r="U80" s="266">
        <v>423</v>
      </c>
      <c r="V80" s="13"/>
      <c r="W80" s="13"/>
      <c r="X80" s="13"/>
      <c r="Y80" s="13"/>
      <c r="Z80" s="13"/>
      <c r="AA80" s="13"/>
      <c r="AB80" s="13"/>
      <c r="AC80" s="13"/>
      <c r="AD80" s="13"/>
      <c r="AE80" s="13"/>
    </row>
    <row r="81" spans="2:31" ht="15.6" x14ac:dyDescent="0.3">
      <c r="B81" s="13"/>
      <c r="C81" s="263" t="s">
        <v>806</v>
      </c>
      <c r="D81" s="264" t="s">
        <v>888</v>
      </c>
      <c r="E81" s="265">
        <v>454</v>
      </c>
      <c r="F81" s="265">
        <v>457</v>
      </c>
      <c r="G81" s="265">
        <v>457</v>
      </c>
      <c r="H81" s="265">
        <v>457</v>
      </c>
      <c r="I81" s="265">
        <v>451</v>
      </c>
      <c r="J81" s="265">
        <v>448</v>
      </c>
      <c r="K81" s="265">
        <v>214</v>
      </c>
      <c r="L81" s="265">
        <v>207</v>
      </c>
      <c r="M81" s="265">
        <v>207</v>
      </c>
      <c r="N81" s="265">
        <v>208</v>
      </c>
      <c r="O81" s="265">
        <v>209</v>
      </c>
      <c r="P81" s="265">
        <v>234</v>
      </c>
      <c r="Q81" s="265">
        <v>428</v>
      </c>
      <c r="R81" s="265">
        <v>439</v>
      </c>
      <c r="S81" s="265">
        <v>521</v>
      </c>
      <c r="T81" s="265">
        <v>3.5</v>
      </c>
      <c r="U81" s="266">
        <v>768</v>
      </c>
      <c r="V81" s="13"/>
      <c r="W81" s="13"/>
      <c r="X81" s="13"/>
      <c r="Y81" s="13"/>
      <c r="Z81" s="13"/>
      <c r="AA81" s="13"/>
      <c r="AB81" s="13"/>
      <c r="AC81" s="13"/>
      <c r="AD81" s="13"/>
      <c r="AE81" s="13"/>
    </row>
    <row r="82" spans="2:31" ht="15.6" x14ac:dyDescent="0.3">
      <c r="B82" s="13"/>
      <c r="C82" s="263" t="s">
        <v>808</v>
      </c>
      <c r="D82" s="264" t="s">
        <v>762</v>
      </c>
      <c r="E82" s="265">
        <v>459</v>
      </c>
      <c r="F82" s="265">
        <v>462</v>
      </c>
      <c r="G82" s="265">
        <v>462</v>
      </c>
      <c r="H82" s="265">
        <v>462</v>
      </c>
      <c r="I82" s="265">
        <v>456</v>
      </c>
      <c r="J82" s="265">
        <v>453</v>
      </c>
      <c r="K82" s="265">
        <v>219</v>
      </c>
      <c r="L82" s="265">
        <v>212</v>
      </c>
      <c r="M82" s="265">
        <v>212</v>
      </c>
      <c r="N82" s="265">
        <v>213</v>
      </c>
      <c r="O82" s="265">
        <v>214</v>
      </c>
      <c r="P82" s="265">
        <v>238</v>
      </c>
      <c r="Q82" s="265">
        <v>433</v>
      </c>
      <c r="R82" s="265">
        <v>443</v>
      </c>
      <c r="S82" s="265">
        <v>526</v>
      </c>
      <c r="T82" s="265">
        <v>12.5</v>
      </c>
      <c r="U82" s="266">
        <v>773</v>
      </c>
      <c r="V82" s="13"/>
      <c r="W82" s="13"/>
      <c r="X82" s="13"/>
      <c r="Y82" s="13"/>
      <c r="Z82" s="13"/>
      <c r="AA82" s="13"/>
      <c r="AB82" s="13"/>
      <c r="AC82" s="13"/>
      <c r="AD82" s="13"/>
      <c r="AE82" s="13"/>
    </row>
    <row r="83" spans="2:31" ht="15.6" x14ac:dyDescent="0.3">
      <c r="B83" s="13"/>
      <c r="C83" s="263" t="s">
        <v>811</v>
      </c>
      <c r="D83" s="264" t="s">
        <v>884</v>
      </c>
      <c r="E83" s="265">
        <v>444</v>
      </c>
      <c r="F83" s="265">
        <v>446</v>
      </c>
      <c r="G83" s="265">
        <v>446</v>
      </c>
      <c r="H83" s="265">
        <v>447</v>
      </c>
      <c r="I83" s="265">
        <v>448</v>
      </c>
      <c r="J83" s="265">
        <v>446</v>
      </c>
      <c r="K83" s="265">
        <v>272</v>
      </c>
      <c r="L83" s="265">
        <v>265</v>
      </c>
      <c r="M83" s="265">
        <v>264</v>
      </c>
      <c r="N83" s="265">
        <v>266</v>
      </c>
      <c r="O83" s="265">
        <v>266</v>
      </c>
      <c r="P83" s="265">
        <v>291</v>
      </c>
      <c r="Q83" s="265">
        <v>453</v>
      </c>
      <c r="R83" s="265">
        <v>464</v>
      </c>
      <c r="S83" s="265">
        <v>578</v>
      </c>
      <c r="T83" s="265">
        <v>110</v>
      </c>
      <c r="U83" s="266">
        <v>825</v>
      </c>
      <c r="V83" s="13"/>
      <c r="W83" s="13"/>
      <c r="X83" s="13"/>
      <c r="Y83" s="13"/>
      <c r="Z83" s="13"/>
      <c r="AA83" s="13"/>
      <c r="AB83" s="13"/>
      <c r="AC83" s="13"/>
      <c r="AD83" s="13"/>
      <c r="AE83" s="13"/>
    </row>
    <row r="84" spans="2:31" ht="15.6" x14ac:dyDescent="0.3">
      <c r="B84" s="13"/>
      <c r="C84" s="263" t="s">
        <v>814</v>
      </c>
      <c r="D84" s="264" t="s">
        <v>897</v>
      </c>
      <c r="E84" s="265">
        <v>152</v>
      </c>
      <c r="F84" s="265">
        <v>150</v>
      </c>
      <c r="G84" s="265">
        <v>149</v>
      </c>
      <c r="H84" s="265">
        <v>150</v>
      </c>
      <c r="I84" s="265">
        <v>148</v>
      </c>
      <c r="J84" s="265">
        <v>152</v>
      </c>
      <c r="K84" s="265">
        <v>223</v>
      </c>
      <c r="L84" s="265">
        <v>232</v>
      </c>
      <c r="M84" s="265">
        <v>232</v>
      </c>
      <c r="N84" s="265">
        <v>233</v>
      </c>
      <c r="O84" s="265">
        <v>232</v>
      </c>
      <c r="P84" s="265">
        <v>231</v>
      </c>
      <c r="Q84" s="265">
        <v>88.6</v>
      </c>
      <c r="R84" s="265">
        <v>2.2000000000000002</v>
      </c>
      <c r="S84" s="265">
        <v>519</v>
      </c>
      <c r="T84" s="265">
        <v>436</v>
      </c>
      <c r="U84" s="266">
        <v>766</v>
      </c>
      <c r="V84" s="13"/>
      <c r="W84" s="13"/>
      <c r="X84" s="13"/>
      <c r="Y84" s="13"/>
      <c r="Z84" s="13"/>
      <c r="AA84" s="13"/>
      <c r="AB84" s="13"/>
      <c r="AC84" s="13"/>
      <c r="AD84" s="13"/>
      <c r="AE84" s="13"/>
    </row>
    <row r="85" spans="2:31" ht="15.6" x14ac:dyDescent="0.3">
      <c r="B85" s="13"/>
      <c r="C85" s="263" t="s">
        <v>817</v>
      </c>
      <c r="D85" s="264" t="s">
        <v>841</v>
      </c>
      <c r="E85" s="265">
        <v>7.6</v>
      </c>
      <c r="F85" s="265">
        <v>5.2</v>
      </c>
      <c r="G85" s="265">
        <v>5.0999999999999996</v>
      </c>
      <c r="H85" s="265">
        <v>4.3</v>
      </c>
      <c r="I85" s="265">
        <v>11.3</v>
      </c>
      <c r="J85" s="265">
        <v>15.4</v>
      </c>
      <c r="K85" s="265">
        <v>250</v>
      </c>
      <c r="L85" s="265">
        <v>260</v>
      </c>
      <c r="M85" s="265">
        <v>260</v>
      </c>
      <c r="N85" s="265">
        <v>261</v>
      </c>
      <c r="O85" s="265">
        <v>260</v>
      </c>
      <c r="P85" s="265">
        <v>259</v>
      </c>
      <c r="Q85" s="265">
        <v>88.7</v>
      </c>
      <c r="R85" s="265">
        <v>157</v>
      </c>
      <c r="S85" s="265">
        <v>546</v>
      </c>
      <c r="T85" s="265">
        <v>463</v>
      </c>
      <c r="U85" s="266">
        <v>793</v>
      </c>
      <c r="V85" s="13"/>
      <c r="W85" s="13"/>
      <c r="X85" s="13"/>
      <c r="Y85" s="13"/>
      <c r="Z85" s="13"/>
      <c r="AA85" s="13"/>
      <c r="AB85" s="13"/>
      <c r="AC85" s="13"/>
      <c r="AD85" s="13"/>
      <c r="AE85" s="13"/>
    </row>
    <row r="86" spans="2:31" ht="15.6" x14ac:dyDescent="0.3">
      <c r="B86" s="13"/>
      <c r="C86" s="263" t="s">
        <v>822</v>
      </c>
      <c r="D86" s="264" t="s">
        <v>816</v>
      </c>
      <c r="E86" s="265">
        <v>5.5</v>
      </c>
      <c r="F86" s="265">
        <v>7.8</v>
      </c>
      <c r="G86" s="265">
        <v>8.1</v>
      </c>
      <c r="H86" s="265">
        <v>7.8</v>
      </c>
      <c r="I86" s="265">
        <v>1.9</v>
      </c>
      <c r="J86" s="265">
        <v>6.4</v>
      </c>
      <c r="K86" s="265">
        <v>237</v>
      </c>
      <c r="L86" s="265">
        <v>246</v>
      </c>
      <c r="M86" s="265">
        <v>247</v>
      </c>
      <c r="N86" s="265">
        <v>248</v>
      </c>
      <c r="O86" s="265">
        <v>246</v>
      </c>
      <c r="P86" s="265">
        <v>246</v>
      </c>
      <c r="Q86" s="265">
        <v>78.599999999999994</v>
      </c>
      <c r="R86" s="265">
        <v>147</v>
      </c>
      <c r="S86" s="265">
        <v>533</v>
      </c>
      <c r="T86" s="265">
        <v>450</v>
      </c>
      <c r="U86" s="266">
        <v>780</v>
      </c>
      <c r="V86" s="13"/>
      <c r="W86" s="13"/>
      <c r="X86" s="13"/>
      <c r="Y86" s="13"/>
      <c r="Z86" s="13"/>
      <c r="AA86" s="13"/>
      <c r="AB86" s="13"/>
      <c r="AC86" s="13"/>
      <c r="AD86" s="13"/>
      <c r="AE86" s="13"/>
    </row>
    <row r="87" spans="2:31" ht="15.6" x14ac:dyDescent="0.3">
      <c r="B87" s="13"/>
      <c r="C87" s="263" t="s">
        <v>825</v>
      </c>
      <c r="D87" s="264" t="s">
        <v>845</v>
      </c>
      <c r="E87" s="265">
        <v>23.5</v>
      </c>
      <c r="F87" s="265">
        <v>25.8</v>
      </c>
      <c r="G87" s="265">
        <v>26.1</v>
      </c>
      <c r="H87" s="265">
        <v>26.4</v>
      </c>
      <c r="I87" s="265">
        <v>20.399999999999999</v>
      </c>
      <c r="J87" s="265">
        <v>24.5</v>
      </c>
      <c r="K87" s="265">
        <v>220</v>
      </c>
      <c r="L87" s="265">
        <v>229</v>
      </c>
      <c r="M87" s="265">
        <v>230</v>
      </c>
      <c r="N87" s="265">
        <v>231</v>
      </c>
      <c r="O87" s="265">
        <v>229</v>
      </c>
      <c r="P87" s="265">
        <v>228</v>
      </c>
      <c r="Q87" s="265">
        <v>82.7</v>
      </c>
      <c r="R87" s="265">
        <v>151</v>
      </c>
      <c r="S87" s="265">
        <v>516</v>
      </c>
      <c r="T87" s="265">
        <v>433</v>
      </c>
      <c r="U87" s="266">
        <v>763</v>
      </c>
      <c r="V87" s="13"/>
      <c r="W87" s="13"/>
      <c r="X87" s="13"/>
      <c r="Y87" s="13"/>
      <c r="Z87" s="13"/>
      <c r="AA87" s="13"/>
      <c r="AB87" s="13"/>
      <c r="AC87" s="13"/>
      <c r="AD87" s="13"/>
      <c r="AE87" s="13"/>
    </row>
    <row r="88" spans="2:31" ht="15.6" x14ac:dyDescent="0.3">
      <c r="B88" s="13"/>
      <c r="C88" s="263" t="s">
        <v>829</v>
      </c>
      <c r="D88" s="264" t="s">
        <v>861</v>
      </c>
      <c r="E88" s="265">
        <v>54.7</v>
      </c>
      <c r="F88" s="265">
        <v>57</v>
      </c>
      <c r="G88" s="265">
        <v>57.3</v>
      </c>
      <c r="H88" s="265">
        <v>57</v>
      </c>
      <c r="I88" s="265">
        <v>51.1</v>
      </c>
      <c r="J88" s="265">
        <v>48.7</v>
      </c>
      <c r="K88" s="265">
        <v>189</v>
      </c>
      <c r="L88" s="265">
        <v>198</v>
      </c>
      <c r="M88" s="265">
        <v>198</v>
      </c>
      <c r="N88" s="265">
        <v>199</v>
      </c>
      <c r="O88" s="265">
        <v>198</v>
      </c>
      <c r="P88" s="265">
        <v>197</v>
      </c>
      <c r="Q88" s="265">
        <v>36.4</v>
      </c>
      <c r="R88" s="265">
        <v>123</v>
      </c>
      <c r="S88" s="265">
        <v>485</v>
      </c>
      <c r="T88" s="265">
        <v>402</v>
      </c>
      <c r="U88" s="266">
        <v>732</v>
      </c>
      <c r="V88" s="13"/>
      <c r="W88" s="13"/>
      <c r="X88" s="13"/>
      <c r="Y88" s="13"/>
      <c r="Z88" s="13"/>
      <c r="AA88" s="13"/>
      <c r="AB88" s="13"/>
      <c r="AC88" s="13"/>
      <c r="AD88" s="13"/>
      <c r="AE88" s="13"/>
    </row>
    <row r="89" spans="2:31" ht="15.6" x14ac:dyDescent="0.3">
      <c r="B89" s="13"/>
      <c r="C89" s="263" t="s">
        <v>834</v>
      </c>
      <c r="D89" s="264" t="s">
        <v>795</v>
      </c>
      <c r="E89" s="265">
        <v>19.7</v>
      </c>
      <c r="F89" s="265">
        <v>18.3</v>
      </c>
      <c r="G89" s="265">
        <v>17.5</v>
      </c>
      <c r="H89" s="265">
        <v>18.100000000000001</v>
      </c>
      <c r="I89" s="265">
        <v>14.6</v>
      </c>
      <c r="J89" s="265">
        <v>19</v>
      </c>
      <c r="K89" s="265">
        <v>244</v>
      </c>
      <c r="L89" s="265">
        <v>253</v>
      </c>
      <c r="M89" s="265">
        <v>253</v>
      </c>
      <c r="N89" s="265">
        <v>254</v>
      </c>
      <c r="O89" s="265">
        <v>253</v>
      </c>
      <c r="P89" s="265">
        <v>252</v>
      </c>
      <c r="Q89" s="265">
        <v>73.3</v>
      </c>
      <c r="R89" s="265">
        <v>141</v>
      </c>
      <c r="S89" s="265">
        <v>540</v>
      </c>
      <c r="T89" s="265">
        <v>457</v>
      </c>
      <c r="U89" s="266">
        <v>787</v>
      </c>
      <c r="V89" s="13"/>
      <c r="W89" s="13"/>
      <c r="X89" s="13"/>
      <c r="Y89" s="13"/>
      <c r="Z89" s="13"/>
      <c r="AA89" s="13"/>
      <c r="AB89" s="13"/>
      <c r="AC89" s="13"/>
      <c r="AD89" s="13"/>
      <c r="AE89" s="13"/>
    </row>
    <row r="90" spans="2:31" ht="15.6" x14ac:dyDescent="0.3">
      <c r="B90" s="13"/>
      <c r="C90" s="267" t="s">
        <v>838</v>
      </c>
      <c r="D90" s="268" t="s">
        <v>750</v>
      </c>
      <c r="E90" s="269">
        <v>210</v>
      </c>
      <c r="F90" s="269">
        <v>208</v>
      </c>
      <c r="G90" s="269">
        <v>207</v>
      </c>
      <c r="H90" s="269">
        <v>201</v>
      </c>
      <c r="I90" s="269">
        <v>220</v>
      </c>
      <c r="J90" s="269">
        <v>218</v>
      </c>
      <c r="K90" s="269">
        <v>437</v>
      </c>
      <c r="L90" s="269">
        <v>441</v>
      </c>
      <c r="M90" s="269">
        <v>441</v>
      </c>
      <c r="N90" s="269">
        <v>443</v>
      </c>
      <c r="O90" s="269">
        <v>443</v>
      </c>
      <c r="P90" s="269">
        <v>448</v>
      </c>
      <c r="Q90" s="269">
        <v>283</v>
      </c>
      <c r="R90" s="269">
        <v>351</v>
      </c>
      <c r="S90" s="269">
        <v>736</v>
      </c>
      <c r="T90" s="269">
        <v>644</v>
      </c>
      <c r="U90" s="270">
        <v>983</v>
      </c>
      <c r="V90" s="13"/>
      <c r="W90" s="13"/>
      <c r="X90" s="13"/>
      <c r="Y90" s="13"/>
      <c r="Z90" s="13"/>
      <c r="AA90" s="13"/>
      <c r="AB90" s="13"/>
      <c r="AC90" s="13"/>
      <c r="AD90" s="13"/>
      <c r="AE90" s="13"/>
    </row>
    <row r="91" spans="2:31" ht="15.6" x14ac:dyDescent="0.3">
      <c r="B91" s="13"/>
      <c r="C91" s="267" t="s">
        <v>842</v>
      </c>
      <c r="D91" s="268" t="s">
        <v>739</v>
      </c>
      <c r="E91" s="269">
        <v>1.6</v>
      </c>
      <c r="F91" s="269">
        <v>1.3</v>
      </c>
      <c r="G91" s="269">
        <v>1.7</v>
      </c>
      <c r="H91" s="269">
        <v>1.6</v>
      </c>
      <c r="I91" s="269">
        <v>6.2</v>
      </c>
      <c r="J91" s="269">
        <v>10.199999999999999</v>
      </c>
      <c r="K91" s="269">
        <v>241</v>
      </c>
      <c r="L91" s="269">
        <v>250</v>
      </c>
      <c r="M91" s="269">
        <v>251</v>
      </c>
      <c r="N91" s="269">
        <v>252</v>
      </c>
      <c r="O91" s="269">
        <v>250</v>
      </c>
      <c r="P91" s="269">
        <v>249</v>
      </c>
      <c r="Q91" s="269">
        <v>82.4</v>
      </c>
      <c r="R91" s="269">
        <v>151</v>
      </c>
      <c r="S91" s="269">
        <v>537</v>
      </c>
      <c r="T91" s="269">
        <v>454</v>
      </c>
      <c r="U91" s="270">
        <v>784</v>
      </c>
      <c r="V91" s="13"/>
      <c r="W91" s="13"/>
      <c r="X91" s="13"/>
      <c r="Y91" s="13"/>
      <c r="Z91" s="13"/>
      <c r="AA91" s="13"/>
      <c r="AB91" s="13"/>
      <c r="AC91" s="13"/>
      <c r="AD91" s="13"/>
      <c r="AE91" s="13"/>
    </row>
    <row r="92" spans="2:31" ht="15.6" x14ac:dyDescent="0.3">
      <c r="B92" s="13"/>
      <c r="C92" s="267" t="s">
        <v>846</v>
      </c>
      <c r="D92" s="268" t="s">
        <v>716</v>
      </c>
      <c r="E92" s="269">
        <v>13.5</v>
      </c>
      <c r="F92" s="269">
        <v>6.1</v>
      </c>
      <c r="G92" s="269">
        <v>6</v>
      </c>
      <c r="H92" s="269">
        <v>5.3</v>
      </c>
      <c r="I92" s="269">
        <v>23</v>
      </c>
      <c r="J92" s="269">
        <v>15.8</v>
      </c>
      <c r="K92" s="269">
        <v>255</v>
      </c>
      <c r="L92" s="269">
        <v>264</v>
      </c>
      <c r="M92" s="269">
        <v>265</v>
      </c>
      <c r="N92" s="269">
        <v>266</v>
      </c>
      <c r="O92" s="269">
        <v>264</v>
      </c>
      <c r="P92" s="269">
        <v>263</v>
      </c>
      <c r="Q92" s="269">
        <v>86.1</v>
      </c>
      <c r="R92" s="269">
        <v>154</v>
      </c>
      <c r="S92" s="269">
        <v>551</v>
      </c>
      <c r="T92" s="269">
        <v>468</v>
      </c>
      <c r="U92" s="270">
        <v>798</v>
      </c>
      <c r="V92" s="13"/>
      <c r="W92" s="13"/>
      <c r="X92" s="13"/>
      <c r="Y92" s="13"/>
      <c r="Z92" s="13"/>
      <c r="AA92" s="13"/>
      <c r="AB92" s="13"/>
      <c r="AC92" s="13"/>
      <c r="AD92" s="13"/>
      <c r="AE92" s="13"/>
    </row>
    <row r="93" spans="2:31" ht="15.6" x14ac:dyDescent="0.3">
      <c r="B93" s="13"/>
      <c r="C93" s="267" t="s">
        <v>850</v>
      </c>
      <c r="D93" s="268" t="s">
        <v>713</v>
      </c>
      <c r="E93" s="269">
        <v>5.7</v>
      </c>
      <c r="F93" s="269">
        <v>2.2999999999999998</v>
      </c>
      <c r="G93" s="269">
        <v>2.2000000000000002</v>
      </c>
      <c r="H93" s="269">
        <v>1.6</v>
      </c>
      <c r="I93" s="269">
        <v>17.8</v>
      </c>
      <c r="J93" s="269">
        <v>13.4</v>
      </c>
      <c r="K93" s="269">
        <v>244</v>
      </c>
      <c r="L93" s="269">
        <v>253</v>
      </c>
      <c r="M93" s="269">
        <v>254</v>
      </c>
      <c r="N93" s="269">
        <v>255</v>
      </c>
      <c r="O93" s="269">
        <v>253</v>
      </c>
      <c r="P93" s="269">
        <v>253</v>
      </c>
      <c r="Q93" s="269">
        <v>80.900000000000006</v>
      </c>
      <c r="R93" s="269">
        <v>149</v>
      </c>
      <c r="S93" s="269">
        <v>540</v>
      </c>
      <c r="T93" s="269">
        <v>457</v>
      </c>
      <c r="U93" s="270">
        <v>787</v>
      </c>
      <c r="V93" s="13"/>
      <c r="W93" s="13"/>
      <c r="X93" s="13"/>
      <c r="Y93" s="13"/>
      <c r="Z93" s="13"/>
      <c r="AA93" s="13"/>
      <c r="AB93" s="13"/>
      <c r="AC93" s="13"/>
      <c r="AD93" s="13"/>
      <c r="AE93" s="13"/>
    </row>
    <row r="94" spans="2:31" ht="15.6" x14ac:dyDescent="0.3">
      <c r="B94" s="13"/>
      <c r="C94" s="267" t="s">
        <v>854</v>
      </c>
      <c r="D94" s="268" t="s">
        <v>723</v>
      </c>
      <c r="E94" s="269">
        <v>4.2</v>
      </c>
      <c r="F94" s="269">
        <v>2</v>
      </c>
      <c r="G94" s="269">
        <v>1.2</v>
      </c>
      <c r="H94" s="269">
        <v>1.8</v>
      </c>
      <c r="I94" s="269">
        <v>8.8000000000000007</v>
      </c>
      <c r="J94" s="269">
        <v>12.9</v>
      </c>
      <c r="K94" s="269">
        <v>244</v>
      </c>
      <c r="L94" s="269">
        <v>253</v>
      </c>
      <c r="M94" s="269">
        <v>253</v>
      </c>
      <c r="N94" s="269">
        <v>254</v>
      </c>
      <c r="O94" s="269">
        <v>253</v>
      </c>
      <c r="P94" s="269">
        <v>252</v>
      </c>
      <c r="Q94" s="269">
        <v>80.5</v>
      </c>
      <c r="R94" s="269">
        <v>149</v>
      </c>
      <c r="S94" s="269">
        <v>539</v>
      </c>
      <c r="T94" s="269">
        <v>457</v>
      </c>
      <c r="U94" s="270">
        <v>787</v>
      </c>
      <c r="V94" s="13"/>
      <c r="W94" s="13"/>
      <c r="X94" s="13"/>
      <c r="Y94" s="13"/>
      <c r="Z94" s="13"/>
      <c r="AA94" s="13"/>
      <c r="AB94" s="13"/>
      <c r="AC94" s="13"/>
      <c r="AD94" s="13"/>
      <c r="AE94" s="13"/>
    </row>
    <row r="95" spans="2:31" ht="15.6" x14ac:dyDescent="0.3">
      <c r="B95" s="13"/>
      <c r="C95" s="267" t="s">
        <v>858</v>
      </c>
      <c r="D95" s="268" t="s">
        <v>731</v>
      </c>
      <c r="E95" s="269">
        <v>6.4</v>
      </c>
      <c r="F95" s="269">
        <v>3.1</v>
      </c>
      <c r="G95" s="269">
        <v>3.2</v>
      </c>
      <c r="H95" s="269">
        <v>2.8</v>
      </c>
      <c r="I95" s="269">
        <v>9.6999999999999993</v>
      </c>
      <c r="J95" s="269">
        <v>13.8</v>
      </c>
      <c r="K95" s="269">
        <v>245</v>
      </c>
      <c r="L95" s="269">
        <v>254</v>
      </c>
      <c r="M95" s="269">
        <v>254</v>
      </c>
      <c r="N95" s="269">
        <v>255</v>
      </c>
      <c r="O95" s="269">
        <v>254</v>
      </c>
      <c r="P95" s="269">
        <v>253</v>
      </c>
      <c r="Q95" s="269">
        <v>82.9</v>
      </c>
      <c r="R95" s="269">
        <v>151</v>
      </c>
      <c r="S95" s="269">
        <v>540</v>
      </c>
      <c r="T95" s="269">
        <v>458</v>
      </c>
      <c r="U95" s="270">
        <v>787</v>
      </c>
      <c r="V95" s="13"/>
      <c r="W95" s="13"/>
      <c r="X95" s="13"/>
      <c r="Y95" s="13"/>
      <c r="Z95" s="13"/>
      <c r="AA95" s="13"/>
      <c r="AB95" s="13"/>
      <c r="AC95" s="13"/>
      <c r="AD95" s="13"/>
      <c r="AE95" s="13"/>
    </row>
    <row r="96" spans="2:31" ht="15.6" x14ac:dyDescent="0.3">
      <c r="B96" s="13"/>
      <c r="C96" s="267" t="s">
        <v>862</v>
      </c>
      <c r="D96" s="268" t="s">
        <v>719</v>
      </c>
      <c r="E96" s="269">
        <v>4.2</v>
      </c>
      <c r="F96" s="269">
        <v>2</v>
      </c>
      <c r="G96" s="269">
        <v>1.2</v>
      </c>
      <c r="H96" s="269">
        <v>1.8</v>
      </c>
      <c r="I96" s="269">
        <v>8.8000000000000007</v>
      </c>
      <c r="J96" s="269">
        <v>12.9</v>
      </c>
      <c r="K96" s="269">
        <v>244</v>
      </c>
      <c r="L96" s="269">
        <v>253</v>
      </c>
      <c r="M96" s="269">
        <v>253</v>
      </c>
      <c r="N96" s="269">
        <v>254</v>
      </c>
      <c r="O96" s="269">
        <v>253</v>
      </c>
      <c r="P96" s="269">
        <v>252</v>
      </c>
      <c r="Q96" s="269">
        <v>80.400000000000006</v>
      </c>
      <c r="R96" s="269">
        <v>149</v>
      </c>
      <c r="S96" s="269">
        <v>539</v>
      </c>
      <c r="T96" s="269">
        <v>457</v>
      </c>
      <c r="U96" s="270">
        <v>786</v>
      </c>
      <c r="V96" s="13"/>
      <c r="W96" s="13"/>
      <c r="X96" s="13"/>
      <c r="Y96" s="13"/>
      <c r="Z96" s="13"/>
      <c r="AA96" s="13"/>
      <c r="AB96" s="13"/>
      <c r="AC96" s="13"/>
      <c r="AD96" s="13"/>
      <c r="AE96" s="13"/>
    </row>
    <row r="97" spans="2:31" ht="15.6" x14ac:dyDescent="0.3">
      <c r="B97" s="13"/>
      <c r="C97" s="267" t="s">
        <v>867</v>
      </c>
      <c r="D97" s="268" t="s">
        <v>746</v>
      </c>
      <c r="E97" s="269">
        <v>635</v>
      </c>
      <c r="F97" s="269">
        <v>632</v>
      </c>
      <c r="G97" s="269">
        <v>632</v>
      </c>
      <c r="H97" s="269">
        <v>625</v>
      </c>
      <c r="I97" s="269">
        <v>645</v>
      </c>
      <c r="J97" s="269">
        <v>643</v>
      </c>
      <c r="K97" s="269">
        <v>861</v>
      </c>
      <c r="L97" s="269">
        <v>866</v>
      </c>
      <c r="M97" s="269">
        <v>866</v>
      </c>
      <c r="N97" s="269">
        <v>867</v>
      </c>
      <c r="O97" s="269">
        <v>867</v>
      </c>
      <c r="P97" s="269">
        <v>873</v>
      </c>
      <c r="Q97" s="269">
        <v>707</v>
      </c>
      <c r="R97" s="269">
        <v>775</v>
      </c>
      <c r="S97" s="269">
        <v>1160</v>
      </c>
      <c r="T97" s="269">
        <v>825</v>
      </c>
      <c r="U97" s="270">
        <v>1407</v>
      </c>
      <c r="V97" s="13"/>
      <c r="W97" s="13"/>
      <c r="X97" s="13"/>
      <c r="Y97" s="13"/>
      <c r="Z97" s="13"/>
      <c r="AA97" s="13"/>
      <c r="AB97" s="13"/>
      <c r="AC97" s="13"/>
      <c r="AD97" s="13"/>
      <c r="AE97" s="13"/>
    </row>
    <row r="98" spans="2:31" ht="15.6" x14ac:dyDescent="0.3">
      <c r="B98" s="13"/>
      <c r="C98" s="267" t="s">
        <v>872</v>
      </c>
      <c r="D98" s="268" t="s">
        <v>727</v>
      </c>
      <c r="E98" s="269">
        <v>243</v>
      </c>
      <c r="F98" s="269">
        <v>245</v>
      </c>
      <c r="G98" s="269">
        <v>246</v>
      </c>
      <c r="H98" s="269">
        <v>245</v>
      </c>
      <c r="I98" s="269">
        <v>239</v>
      </c>
      <c r="J98" s="269">
        <v>237</v>
      </c>
      <c r="K98" s="269">
        <v>3.8</v>
      </c>
      <c r="L98" s="269">
        <v>5.5</v>
      </c>
      <c r="M98" s="269">
        <v>5.9</v>
      </c>
      <c r="N98" s="269">
        <v>5.7</v>
      </c>
      <c r="O98" s="269">
        <v>5.5</v>
      </c>
      <c r="P98" s="269">
        <v>22.2</v>
      </c>
      <c r="Q98" s="269">
        <v>217</v>
      </c>
      <c r="R98" s="269">
        <v>227</v>
      </c>
      <c r="S98" s="269">
        <v>310</v>
      </c>
      <c r="T98" s="269">
        <v>211</v>
      </c>
      <c r="U98" s="270">
        <v>557</v>
      </c>
      <c r="V98" s="13"/>
      <c r="W98" s="13"/>
      <c r="X98" s="13"/>
      <c r="Y98" s="13"/>
      <c r="Z98" s="13"/>
      <c r="AA98" s="13"/>
      <c r="AB98" s="13"/>
      <c r="AC98" s="13"/>
      <c r="AD98" s="13"/>
      <c r="AE98" s="13"/>
    </row>
    <row r="99" spans="2:31" ht="15.6" x14ac:dyDescent="0.3">
      <c r="B99" s="13"/>
      <c r="C99" s="267" t="s">
        <v>876</v>
      </c>
      <c r="D99" s="268" t="s">
        <v>735</v>
      </c>
      <c r="E99" s="269">
        <v>454</v>
      </c>
      <c r="F99" s="269">
        <v>456</v>
      </c>
      <c r="G99" s="269">
        <v>457</v>
      </c>
      <c r="H99" s="269">
        <v>456</v>
      </c>
      <c r="I99" s="269">
        <v>450</v>
      </c>
      <c r="J99" s="269">
        <v>448</v>
      </c>
      <c r="K99" s="269">
        <v>214</v>
      </c>
      <c r="L99" s="269">
        <v>207</v>
      </c>
      <c r="M99" s="269">
        <v>207</v>
      </c>
      <c r="N99" s="269">
        <v>208</v>
      </c>
      <c r="O99" s="269">
        <v>209</v>
      </c>
      <c r="P99" s="269">
        <v>233</v>
      </c>
      <c r="Q99" s="269">
        <v>428</v>
      </c>
      <c r="R99" s="269">
        <v>438</v>
      </c>
      <c r="S99" s="269">
        <v>520</v>
      </c>
      <c r="T99" s="269">
        <v>3.4</v>
      </c>
      <c r="U99" s="270">
        <v>767</v>
      </c>
      <c r="V99" s="13"/>
      <c r="W99" s="13"/>
      <c r="X99" s="13"/>
      <c r="Y99" s="13"/>
      <c r="Z99" s="13"/>
      <c r="AA99" s="13"/>
      <c r="AB99" s="13"/>
      <c r="AC99" s="13"/>
      <c r="AD99" s="13"/>
      <c r="AE99" s="13"/>
    </row>
    <row r="100" spans="2:31" ht="15.6" x14ac:dyDescent="0.3">
      <c r="B100" s="13"/>
      <c r="C100" s="267" t="s">
        <v>880</v>
      </c>
      <c r="D100" s="268" t="s">
        <v>710</v>
      </c>
      <c r="E100" s="269">
        <v>3.9</v>
      </c>
      <c r="F100" s="269">
        <v>6.7</v>
      </c>
      <c r="G100" s="269">
        <v>6.9</v>
      </c>
      <c r="H100" s="269">
        <v>5.8</v>
      </c>
      <c r="I100" s="269">
        <v>8.4</v>
      </c>
      <c r="J100" s="269">
        <v>15.5</v>
      </c>
      <c r="K100" s="269">
        <v>237</v>
      </c>
      <c r="L100" s="269">
        <v>246</v>
      </c>
      <c r="M100" s="269">
        <v>247</v>
      </c>
      <c r="N100" s="269">
        <v>248</v>
      </c>
      <c r="O100" s="269">
        <v>246</v>
      </c>
      <c r="P100" s="269">
        <v>246</v>
      </c>
      <c r="Q100" s="269">
        <v>87.6</v>
      </c>
      <c r="R100" s="269">
        <v>156</v>
      </c>
      <c r="S100" s="269">
        <v>533</v>
      </c>
      <c r="T100" s="269">
        <v>450</v>
      </c>
      <c r="U100" s="270">
        <v>780</v>
      </c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</row>
    <row r="101" spans="2:31" ht="15.6" x14ac:dyDescent="0.3">
      <c r="B101" s="13"/>
      <c r="C101" s="267" t="s">
        <v>885</v>
      </c>
      <c r="D101" s="268" t="s">
        <v>742</v>
      </c>
      <c r="E101" s="269">
        <v>536</v>
      </c>
      <c r="F101" s="269">
        <v>539</v>
      </c>
      <c r="G101" s="269">
        <v>539</v>
      </c>
      <c r="H101" s="269">
        <v>539</v>
      </c>
      <c r="I101" s="269">
        <v>533</v>
      </c>
      <c r="J101" s="269">
        <v>530</v>
      </c>
      <c r="K101" s="269">
        <v>307</v>
      </c>
      <c r="L101" s="269">
        <v>316</v>
      </c>
      <c r="M101" s="269">
        <v>316</v>
      </c>
      <c r="N101" s="269">
        <v>317</v>
      </c>
      <c r="O101" s="269">
        <v>316</v>
      </c>
      <c r="P101" s="269">
        <v>290</v>
      </c>
      <c r="Q101" s="269">
        <v>510</v>
      </c>
      <c r="R101" s="269">
        <v>521</v>
      </c>
      <c r="S101" s="269">
        <v>1.5</v>
      </c>
      <c r="T101" s="269">
        <v>520</v>
      </c>
      <c r="U101" s="270">
        <v>249</v>
      </c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</row>
    <row r="102" spans="2:31" ht="15.6" x14ac:dyDescent="0.3">
      <c r="B102" s="13"/>
      <c r="C102" s="271" t="s">
        <v>889</v>
      </c>
      <c r="D102" s="272" t="s">
        <v>900</v>
      </c>
      <c r="E102" s="273">
        <v>946</v>
      </c>
      <c r="F102" s="273">
        <v>948</v>
      </c>
      <c r="G102" s="273">
        <v>948</v>
      </c>
      <c r="H102" s="273">
        <v>948</v>
      </c>
      <c r="I102" s="273">
        <v>942</v>
      </c>
      <c r="J102" s="273">
        <v>940</v>
      </c>
      <c r="K102" s="273">
        <v>716</v>
      </c>
      <c r="L102" s="273">
        <v>725</v>
      </c>
      <c r="M102" s="273">
        <v>726</v>
      </c>
      <c r="N102" s="273">
        <v>727</v>
      </c>
      <c r="O102" s="273">
        <v>725</v>
      </c>
      <c r="P102" s="273">
        <v>699</v>
      </c>
      <c r="Q102" s="273">
        <v>919</v>
      </c>
      <c r="R102" s="273">
        <v>930</v>
      </c>
      <c r="S102" s="273">
        <v>412</v>
      </c>
      <c r="T102" s="273">
        <v>929</v>
      </c>
      <c r="U102" s="274">
        <v>164</v>
      </c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</row>
    <row r="103" spans="2:31" ht="15.6" x14ac:dyDescent="0.3">
      <c r="B103" s="13"/>
      <c r="C103" s="275" t="s">
        <v>894</v>
      </c>
      <c r="D103" s="276" t="s">
        <v>901</v>
      </c>
      <c r="E103" s="277">
        <v>5.5</v>
      </c>
      <c r="F103" s="277">
        <v>2.2000000000000002</v>
      </c>
      <c r="G103" s="277">
        <v>2.2999999999999998</v>
      </c>
      <c r="H103" s="277">
        <v>2.1</v>
      </c>
      <c r="I103" s="277">
        <v>9.1</v>
      </c>
      <c r="J103" s="277">
        <v>13.1</v>
      </c>
      <c r="K103" s="277">
        <v>244</v>
      </c>
      <c r="L103" s="277">
        <v>253</v>
      </c>
      <c r="M103" s="277">
        <v>254</v>
      </c>
      <c r="N103" s="277">
        <v>255</v>
      </c>
      <c r="O103" s="277">
        <v>253</v>
      </c>
      <c r="P103" s="277">
        <v>252</v>
      </c>
      <c r="Q103" s="277">
        <v>81.8</v>
      </c>
      <c r="R103" s="277">
        <v>150</v>
      </c>
      <c r="S103" s="277">
        <v>540</v>
      </c>
      <c r="T103" s="277">
        <v>457</v>
      </c>
      <c r="U103" s="278">
        <v>787</v>
      </c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</row>
    <row r="104" spans="2:31" ht="15.6" x14ac:dyDescent="0.3">
      <c r="B104" s="13"/>
      <c r="C104" s="358" t="s">
        <v>939</v>
      </c>
      <c r="D104" s="360" t="s">
        <v>53</v>
      </c>
      <c r="E104" s="362">
        <v>0</v>
      </c>
      <c r="F104" s="357">
        <v>2.9</v>
      </c>
      <c r="G104" s="357">
        <v>2.9</v>
      </c>
      <c r="H104" s="357">
        <v>2.9</v>
      </c>
      <c r="I104" s="357">
        <v>5.7</v>
      </c>
      <c r="J104" s="357">
        <v>9.4</v>
      </c>
      <c r="K104" s="357">
        <v>240</v>
      </c>
      <c r="L104" s="357">
        <v>249</v>
      </c>
      <c r="M104" s="357">
        <v>250</v>
      </c>
      <c r="N104" s="357">
        <v>248</v>
      </c>
      <c r="O104" s="357">
        <v>247</v>
      </c>
      <c r="P104" s="357">
        <v>249</v>
      </c>
      <c r="Q104" s="357">
        <v>84.1</v>
      </c>
      <c r="R104" s="357">
        <v>149</v>
      </c>
      <c r="S104" s="357">
        <v>535</v>
      </c>
      <c r="T104" s="357">
        <v>453</v>
      </c>
      <c r="U104" s="357">
        <v>782</v>
      </c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</row>
    <row r="105" spans="2:31" ht="15.6" x14ac:dyDescent="0.3">
      <c r="B105" s="13"/>
      <c r="C105" s="358" t="s">
        <v>940</v>
      </c>
      <c r="D105" s="359" t="s">
        <v>911</v>
      </c>
      <c r="E105" s="362">
        <v>3</v>
      </c>
      <c r="F105" s="357">
        <v>0</v>
      </c>
      <c r="G105" s="357">
        <v>77</v>
      </c>
      <c r="H105" s="357">
        <v>1.2</v>
      </c>
      <c r="I105" s="357">
        <v>7.9</v>
      </c>
      <c r="J105" s="357">
        <v>11.6</v>
      </c>
      <c r="K105" s="357">
        <v>242</v>
      </c>
      <c r="L105" s="357">
        <v>252</v>
      </c>
      <c r="M105" s="357">
        <v>252</v>
      </c>
      <c r="N105" s="357">
        <v>250</v>
      </c>
      <c r="O105" s="357">
        <v>249</v>
      </c>
      <c r="P105" s="357">
        <v>251</v>
      </c>
      <c r="Q105" s="357">
        <v>81.400000000000006</v>
      </c>
      <c r="R105" s="357">
        <v>146</v>
      </c>
      <c r="S105" s="357">
        <v>537</v>
      </c>
      <c r="T105" s="357">
        <v>455</v>
      </c>
      <c r="U105" s="357">
        <v>784</v>
      </c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</row>
    <row r="106" spans="2:31" ht="15.6" x14ac:dyDescent="0.3">
      <c r="B106" s="13"/>
      <c r="C106" s="358" t="s">
        <v>941</v>
      </c>
      <c r="D106" s="360" t="s">
        <v>942</v>
      </c>
      <c r="E106" s="362">
        <v>3.1</v>
      </c>
      <c r="F106" s="357">
        <v>0.7</v>
      </c>
      <c r="G106" s="357">
        <v>0</v>
      </c>
      <c r="H106" s="357">
        <v>1</v>
      </c>
      <c r="I106" s="357">
        <v>7.9</v>
      </c>
      <c r="J106" s="357">
        <v>11.6</v>
      </c>
      <c r="K106" s="357">
        <v>243</v>
      </c>
      <c r="L106" s="357">
        <v>252</v>
      </c>
      <c r="M106" s="357">
        <v>252</v>
      </c>
      <c r="N106" s="357">
        <v>250</v>
      </c>
      <c r="O106" s="357">
        <v>249</v>
      </c>
      <c r="P106" s="357">
        <v>251</v>
      </c>
      <c r="Q106" s="357">
        <v>81.099999999999994</v>
      </c>
      <c r="R106" s="357">
        <v>146</v>
      </c>
      <c r="S106" s="357">
        <v>537</v>
      </c>
      <c r="T106" s="357">
        <v>455</v>
      </c>
      <c r="U106" s="357">
        <v>784</v>
      </c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</row>
    <row r="107" spans="2:31" ht="15.6" x14ac:dyDescent="0.3">
      <c r="B107" s="13"/>
      <c r="C107" s="358" t="s">
        <v>943</v>
      </c>
      <c r="D107" s="360" t="s">
        <v>944</v>
      </c>
      <c r="E107" s="362">
        <v>3.8</v>
      </c>
      <c r="F107" s="357">
        <v>1.4</v>
      </c>
      <c r="G107" s="357">
        <v>1.5</v>
      </c>
      <c r="H107" s="357">
        <v>0</v>
      </c>
      <c r="I107" s="357">
        <v>8</v>
      </c>
      <c r="J107" s="357">
        <v>11.8</v>
      </c>
      <c r="K107" s="357">
        <v>243</v>
      </c>
      <c r="L107" s="357">
        <v>252</v>
      </c>
      <c r="M107" s="357">
        <v>252</v>
      </c>
      <c r="N107" s="357">
        <v>250</v>
      </c>
      <c r="O107" s="357">
        <v>249</v>
      </c>
      <c r="P107" s="357">
        <v>251</v>
      </c>
      <c r="Q107" s="357">
        <v>81.900000000000006</v>
      </c>
      <c r="R107" s="357">
        <v>147</v>
      </c>
      <c r="S107" s="357">
        <v>537</v>
      </c>
      <c r="T107" s="357">
        <v>455</v>
      </c>
      <c r="U107" s="357">
        <v>784</v>
      </c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</row>
    <row r="108" spans="2:31" ht="15.6" x14ac:dyDescent="0.3">
      <c r="B108" s="13"/>
      <c r="C108" s="358" t="s">
        <v>945</v>
      </c>
      <c r="D108" s="360" t="s">
        <v>946</v>
      </c>
      <c r="E108" s="362">
        <v>5.4</v>
      </c>
      <c r="F108" s="357">
        <v>7.7</v>
      </c>
      <c r="G108" s="357">
        <v>7.7</v>
      </c>
      <c r="H108" s="357">
        <v>8.1999999999999993</v>
      </c>
      <c r="I108" s="357">
        <v>0</v>
      </c>
      <c r="J108" s="357">
        <v>4.7</v>
      </c>
      <c r="K108" s="357">
        <v>236</v>
      </c>
      <c r="L108" s="357">
        <v>245</v>
      </c>
      <c r="M108" s="357">
        <v>245</v>
      </c>
      <c r="N108" s="357">
        <v>243</v>
      </c>
      <c r="O108" s="357">
        <v>242</v>
      </c>
      <c r="P108" s="357">
        <v>244</v>
      </c>
      <c r="Q108" s="357">
        <v>82.3</v>
      </c>
      <c r="R108" s="357">
        <v>147</v>
      </c>
      <c r="S108" s="357">
        <v>530</v>
      </c>
      <c r="T108" s="357">
        <v>448</v>
      </c>
      <c r="U108" s="357">
        <v>777</v>
      </c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</row>
    <row r="109" spans="2:31" ht="15.6" x14ac:dyDescent="0.3">
      <c r="B109" s="13"/>
      <c r="C109" s="358" t="s">
        <v>947</v>
      </c>
      <c r="D109" s="360" t="s">
        <v>948</v>
      </c>
      <c r="E109" s="362">
        <v>8.6</v>
      </c>
      <c r="F109" s="357">
        <v>10.9</v>
      </c>
      <c r="G109" s="357">
        <v>10.9</v>
      </c>
      <c r="H109" s="357">
        <v>11.4</v>
      </c>
      <c r="I109" s="357">
        <v>4.9000000000000004</v>
      </c>
      <c r="J109" s="357">
        <v>0</v>
      </c>
      <c r="K109" s="357">
        <v>233</v>
      </c>
      <c r="L109" s="357">
        <v>242</v>
      </c>
      <c r="M109" s="357">
        <v>242</v>
      </c>
      <c r="N109" s="357">
        <v>241</v>
      </c>
      <c r="O109" s="357">
        <v>240</v>
      </c>
      <c r="P109" s="357">
        <v>241</v>
      </c>
      <c r="Q109" s="357">
        <v>83.4</v>
      </c>
      <c r="R109" s="357">
        <v>148</v>
      </c>
      <c r="S109" s="357">
        <v>528</v>
      </c>
      <c r="T109" s="357">
        <v>445</v>
      </c>
      <c r="U109" s="357">
        <v>774</v>
      </c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</row>
    <row r="110" spans="2:31" ht="15.6" x14ac:dyDescent="0.3">
      <c r="B110" s="13"/>
      <c r="C110" s="358" t="s">
        <v>949</v>
      </c>
      <c r="D110" s="360" t="s">
        <v>950</v>
      </c>
      <c r="E110" s="362">
        <v>241</v>
      </c>
      <c r="F110" s="357">
        <v>243</v>
      </c>
      <c r="G110" s="357">
        <v>243</v>
      </c>
      <c r="H110" s="357">
        <v>244</v>
      </c>
      <c r="I110" s="357">
        <v>237</v>
      </c>
      <c r="J110" s="357">
        <v>235</v>
      </c>
      <c r="K110" s="357">
        <v>0</v>
      </c>
      <c r="L110" s="357">
        <v>9</v>
      </c>
      <c r="M110" s="357">
        <v>9.5</v>
      </c>
      <c r="N110" s="357">
        <v>7.9</v>
      </c>
      <c r="O110" s="357">
        <v>6.8</v>
      </c>
      <c r="P110" s="357">
        <v>19.8</v>
      </c>
      <c r="Q110" s="357">
        <v>214</v>
      </c>
      <c r="R110" s="357">
        <v>220</v>
      </c>
      <c r="S110" s="357">
        <v>306</v>
      </c>
      <c r="T110" s="357">
        <v>211</v>
      </c>
      <c r="U110" s="357">
        <v>553</v>
      </c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</row>
    <row r="111" spans="2:31" ht="15.6" x14ac:dyDescent="0.3">
      <c r="B111" s="13"/>
      <c r="C111" s="358" t="s">
        <v>951</v>
      </c>
      <c r="D111" s="360" t="s">
        <v>902</v>
      </c>
      <c r="E111" s="362">
        <v>250</v>
      </c>
      <c r="F111" s="357">
        <v>252</v>
      </c>
      <c r="G111" s="357">
        <v>252</v>
      </c>
      <c r="H111" s="357">
        <v>253</v>
      </c>
      <c r="I111" s="357">
        <v>246</v>
      </c>
      <c r="J111" s="357">
        <v>244</v>
      </c>
      <c r="K111" s="357">
        <v>12.1</v>
      </c>
      <c r="L111" s="357">
        <v>0</v>
      </c>
      <c r="M111" s="357">
        <v>0.5</v>
      </c>
      <c r="N111" s="357">
        <v>1.6</v>
      </c>
      <c r="O111" s="357">
        <v>2.2000000000000002</v>
      </c>
      <c r="P111" s="357">
        <v>29.1</v>
      </c>
      <c r="Q111" s="357">
        <v>224</v>
      </c>
      <c r="R111" s="357">
        <v>229</v>
      </c>
      <c r="S111" s="357">
        <v>315</v>
      </c>
      <c r="T111" s="357">
        <v>205</v>
      </c>
      <c r="U111" s="357">
        <v>562</v>
      </c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</row>
    <row r="112" spans="2:31" ht="15.6" x14ac:dyDescent="0.3">
      <c r="B112" s="13"/>
      <c r="C112" s="358" t="s">
        <v>952</v>
      </c>
      <c r="D112" s="360" t="s">
        <v>953</v>
      </c>
      <c r="E112" s="362">
        <v>257</v>
      </c>
      <c r="F112" s="357">
        <v>260</v>
      </c>
      <c r="G112" s="357">
        <v>260</v>
      </c>
      <c r="H112" s="357">
        <v>260</v>
      </c>
      <c r="I112" s="357">
        <v>254</v>
      </c>
      <c r="J112" s="357">
        <v>251</v>
      </c>
      <c r="K112" s="357">
        <v>16.5</v>
      </c>
      <c r="L112" s="357">
        <v>0.6</v>
      </c>
      <c r="M112" s="357">
        <v>0</v>
      </c>
      <c r="N112" s="357">
        <v>1.7</v>
      </c>
      <c r="O112" s="357">
        <v>2.2999999999999998</v>
      </c>
      <c r="P112" s="357">
        <v>36.4</v>
      </c>
      <c r="Q112" s="357">
        <v>231</v>
      </c>
      <c r="R112" s="357">
        <v>237</v>
      </c>
      <c r="S112" s="357">
        <v>323</v>
      </c>
      <c r="T112" s="357">
        <v>205</v>
      </c>
      <c r="U112" s="357">
        <v>570</v>
      </c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</row>
    <row r="113" spans="2:31" ht="15.6" x14ac:dyDescent="0.3">
      <c r="B113" s="13"/>
      <c r="C113" s="358" t="s">
        <v>954</v>
      </c>
      <c r="D113" s="360" t="s">
        <v>955</v>
      </c>
      <c r="E113" s="362">
        <v>249</v>
      </c>
      <c r="F113" s="357">
        <v>252</v>
      </c>
      <c r="G113" s="357">
        <v>252</v>
      </c>
      <c r="H113" s="357">
        <v>252</v>
      </c>
      <c r="I113" s="357">
        <v>246</v>
      </c>
      <c r="J113" s="357">
        <v>243</v>
      </c>
      <c r="K113" s="357">
        <v>8.8000000000000007</v>
      </c>
      <c r="L113" s="357">
        <v>2</v>
      </c>
      <c r="M113" s="357">
        <v>1.5</v>
      </c>
      <c r="N113" s="357">
        <v>0</v>
      </c>
      <c r="O113" s="357">
        <v>0.9</v>
      </c>
      <c r="P113" s="357">
        <v>28.5</v>
      </c>
      <c r="Q113" s="357">
        <v>223</v>
      </c>
      <c r="R113" s="357">
        <v>229</v>
      </c>
      <c r="S113" s="357">
        <v>315</v>
      </c>
      <c r="T113" s="357">
        <v>207</v>
      </c>
      <c r="U113" s="357">
        <v>562</v>
      </c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</row>
    <row r="114" spans="2:31" ht="15.6" x14ac:dyDescent="0.3">
      <c r="B114" s="13"/>
      <c r="C114" s="358" t="s">
        <v>956</v>
      </c>
      <c r="D114" s="360" t="s">
        <v>957</v>
      </c>
      <c r="E114" s="362">
        <v>249</v>
      </c>
      <c r="F114" s="357">
        <v>251</v>
      </c>
      <c r="G114" s="357">
        <v>251</v>
      </c>
      <c r="H114" s="357">
        <v>251</v>
      </c>
      <c r="I114" s="357">
        <v>245</v>
      </c>
      <c r="J114" s="357">
        <v>243</v>
      </c>
      <c r="K114" s="357">
        <v>8.1</v>
      </c>
      <c r="L114" s="357">
        <v>1.9</v>
      </c>
      <c r="M114" s="357">
        <v>2</v>
      </c>
      <c r="N114" s="357">
        <v>1.1000000000000001</v>
      </c>
      <c r="O114" s="357">
        <v>0</v>
      </c>
      <c r="P114" s="357">
        <v>27.8</v>
      </c>
      <c r="Q114" s="357">
        <v>222</v>
      </c>
      <c r="R114" s="357">
        <v>228</v>
      </c>
      <c r="S114" s="357">
        <v>314</v>
      </c>
      <c r="T114" s="357">
        <v>207</v>
      </c>
      <c r="U114" s="357">
        <v>561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</row>
    <row r="115" spans="2:31" ht="15.6" x14ac:dyDescent="0.3">
      <c r="B115" s="13"/>
      <c r="C115" s="358" t="s">
        <v>958</v>
      </c>
      <c r="D115" s="360" t="s">
        <v>959</v>
      </c>
      <c r="E115" s="362">
        <v>248</v>
      </c>
      <c r="F115" s="357">
        <v>250</v>
      </c>
      <c r="G115" s="357">
        <v>250</v>
      </c>
      <c r="H115" s="357">
        <v>251</v>
      </c>
      <c r="I115" s="357">
        <v>244</v>
      </c>
      <c r="J115" s="357">
        <v>242</v>
      </c>
      <c r="K115" s="357">
        <v>18</v>
      </c>
      <c r="L115" s="357">
        <v>27.2</v>
      </c>
      <c r="M115" s="357">
        <v>27.6</v>
      </c>
      <c r="N115" s="357">
        <v>25.9</v>
      </c>
      <c r="O115" s="357">
        <v>24.8</v>
      </c>
      <c r="P115" s="357">
        <v>0</v>
      </c>
      <c r="Q115" s="357">
        <v>221</v>
      </c>
      <c r="R115" s="357">
        <v>227</v>
      </c>
      <c r="S115" s="357">
        <v>290</v>
      </c>
      <c r="T115" s="357">
        <v>231</v>
      </c>
      <c r="U115" s="357">
        <v>537</v>
      </c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</row>
    <row r="116" spans="2:31" ht="15.6" x14ac:dyDescent="0.3">
      <c r="B116" s="13"/>
      <c r="C116" s="358" t="s">
        <v>960</v>
      </c>
      <c r="D116" s="361" t="s">
        <v>961</v>
      </c>
      <c r="E116" s="362">
        <v>83.3</v>
      </c>
      <c r="F116" s="357">
        <v>81</v>
      </c>
      <c r="G116" s="357">
        <v>80.2</v>
      </c>
      <c r="H116" s="357">
        <v>80.8</v>
      </c>
      <c r="I116" s="357">
        <v>78.3</v>
      </c>
      <c r="J116" s="357">
        <v>83</v>
      </c>
      <c r="K116" s="357">
        <v>214</v>
      </c>
      <c r="L116" s="357">
        <v>223</v>
      </c>
      <c r="M116" s="357">
        <v>223</v>
      </c>
      <c r="N116" s="357">
        <v>221</v>
      </c>
      <c r="O116" s="357">
        <v>220</v>
      </c>
      <c r="P116" s="357">
        <v>222</v>
      </c>
      <c r="Q116" s="357">
        <v>0</v>
      </c>
      <c r="R116" s="357">
        <v>85.3</v>
      </c>
      <c r="S116" s="357">
        <v>508</v>
      </c>
      <c r="T116" s="357">
        <v>426</v>
      </c>
      <c r="U116" s="357">
        <v>755</v>
      </c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</row>
    <row r="117" spans="2:31" ht="15.6" x14ac:dyDescent="0.3">
      <c r="B117" s="13"/>
      <c r="C117" s="358" t="s">
        <v>962</v>
      </c>
      <c r="D117" s="361" t="s">
        <v>963</v>
      </c>
      <c r="E117" s="362">
        <v>149</v>
      </c>
      <c r="F117" s="357">
        <v>147</v>
      </c>
      <c r="G117" s="357">
        <v>146</v>
      </c>
      <c r="H117" s="357">
        <v>147</v>
      </c>
      <c r="I117" s="357">
        <v>144</v>
      </c>
      <c r="J117" s="357">
        <v>149</v>
      </c>
      <c r="K117" s="357">
        <v>218</v>
      </c>
      <c r="L117" s="357">
        <v>227</v>
      </c>
      <c r="M117" s="357">
        <v>228</v>
      </c>
      <c r="N117" s="357">
        <v>226</v>
      </c>
      <c r="O117" s="357">
        <v>225</v>
      </c>
      <c r="P117" s="357">
        <v>227</v>
      </c>
      <c r="Q117" s="357">
        <v>85.7</v>
      </c>
      <c r="R117" s="357">
        <v>0</v>
      </c>
      <c r="S117" s="357">
        <v>513</v>
      </c>
      <c r="T117" s="357">
        <v>431</v>
      </c>
      <c r="U117" s="357">
        <v>760</v>
      </c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</row>
    <row r="118" spans="2:31" ht="15.6" x14ac:dyDescent="0.3">
      <c r="B118" s="13"/>
      <c r="C118" s="358" t="s">
        <v>964</v>
      </c>
      <c r="D118" s="360" t="s">
        <v>965</v>
      </c>
      <c r="E118" s="362">
        <v>535</v>
      </c>
      <c r="F118" s="357">
        <v>537</v>
      </c>
      <c r="G118" s="357">
        <v>537</v>
      </c>
      <c r="H118" s="357">
        <v>538</v>
      </c>
      <c r="I118" s="357">
        <v>531</v>
      </c>
      <c r="J118" s="357">
        <v>529</v>
      </c>
      <c r="K118" s="357">
        <v>305</v>
      </c>
      <c r="L118" s="357">
        <v>314</v>
      </c>
      <c r="M118" s="357">
        <v>315</v>
      </c>
      <c r="N118" s="357">
        <v>313</v>
      </c>
      <c r="O118" s="357">
        <v>312</v>
      </c>
      <c r="P118" s="357">
        <v>289</v>
      </c>
      <c r="Q118" s="357">
        <v>509</v>
      </c>
      <c r="R118" s="357">
        <v>514</v>
      </c>
      <c r="S118" s="357">
        <v>0</v>
      </c>
      <c r="T118" s="357">
        <v>518</v>
      </c>
      <c r="U118" s="357">
        <v>249</v>
      </c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</row>
    <row r="119" spans="2:31" ht="15.6" x14ac:dyDescent="0.3">
      <c r="B119" s="13"/>
      <c r="C119" s="358" t="s">
        <v>966</v>
      </c>
      <c r="D119" s="361" t="s">
        <v>967</v>
      </c>
      <c r="E119" s="362">
        <v>453</v>
      </c>
      <c r="F119" s="357">
        <v>455</v>
      </c>
      <c r="G119" s="357">
        <v>455</v>
      </c>
      <c r="H119" s="357">
        <v>456</v>
      </c>
      <c r="I119" s="357">
        <v>449</v>
      </c>
      <c r="J119" s="357">
        <v>447</v>
      </c>
      <c r="K119" s="357">
        <v>212</v>
      </c>
      <c r="L119" s="357">
        <v>205</v>
      </c>
      <c r="M119" s="357">
        <v>205</v>
      </c>
      <c r="N119" s="357">
        <v>206</v>
      </c>
      <c r="O119" s="357">
        <v>207</v>
      </c>
      <c r="P119" s="357">
        <v>232</v>
      </c>
      <c r="Q119" s="357">
        <v>427</v>
      </c>
      <c r="R119" s="357">
        <v>432</v>
      </c>
      <c r="S119" s="357">
        <v>518</v>
      </c>
      <c r="T119" s="357">
        <v>0</v>
      </c>
      <c r="U119" s="357">
        <v>765</v>
      </c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</row>
    <row r="120" spans="2:31" ht="15.6" x14ac:dyDescent="0.3">
      <c r="B120" s="13"/>
      <c r="C120" s="358" t="s">
        <v>968</v>
      </c>
      <c r="D120" s="360" t="s">
        <v>969</v>
      </c>
      <c r="E120" s="362">
        <v>782</v>
      </c>
      <c r="F120" s="357">
        <v>784</v>
      </c>
      <c r="G120" s="357">
        <v>784</v>
      </c>
      <c r="H120" s="357">
        <v>785</v>
      </c>
      <c r="I120" s="357">
        <v>778</v>
      </c>
      <c r="J120" s="357">
        <v>776</v>
      </c>
      <c r="K120" s="357">
        <v>552</v>
      </c>
      <c r="L120" s="357">
        <v>561</v>
      </c>
      <c r="M120" s="357">
        <v>562</v>
      </c>
      <c r="N120" s="357">
        <v>560</v>
      </c>
      <c r="O120" s="357">
        <v>559</v>
      </c>
      <c r="P120" s="357">
        <v>536</v>
      </c>
      <c r="Q120" s="357">
        <v>756</v>
      </c>
      <c r="R120" s="357">
        <v>761</v>
      </c>
      <c r="S120" s="357">
        <v>249</v>
      </c>
      <c r="T120" s="357">
        <v>765</v>
      </c>
      <c r="U120" s="357">
        <v>0</v>
      </c>
    </row>
    <row r="121" spans="2:31" ht="15.6" x14ac:dyDescent="0.3">
      <c r="B121" s="13"/>
    </row>
    <row r="122" spans="2:31" ht="15.6" x14ac:dyDescent="0.3">
      <c r="B122" s="13"/>
      <c r="E122" s="13"/>
    </row>
    <row r="123" spans="2:31" ht="15.6" x14ac:dyDescent="0.3">
      <c r="B123" s="13"/>
      <c r="E123" s="13"/>
    </row>
    <row r="124" spans="2:31" ht="15.6" x14ac:dyDescent="0.3">
      <c r="B124" s="13"/>
      <c r="E124" s="13"/>
    </row>
    <row r="125" spans="2:31" ht="15.6" x14ac:dyDescent="0.3">
      <c r="B125" s="13"/>
      <c r="E125" s="13"/>
    </row>
    <row r="126" spans="2:31" ht="15.6" x14ac:dyDescent="0.3">
      <c r="B126" s="13"/>
      <c r="D126" t="s">
        <v>970</v>
      </c>
      <c r="E126" s="13"/>
    </row>
    <row r="127" spans="2:31" ht="15.6" x14ac:dyDescent="0.3">
      <c r="E127" s="13"/>
    </row>
    <row r="128" spans="2:31" ht="15.6" x14ac:dyDescent="0.3">
      <c r="E128" s="13"/>
    </row>
    <row r="129" spans="5:5" ht="15.6" x14ac:dyDescent="0.3">
      <c r="E129" s="13"/>
    </row>
    <row r="130" spans="5:5" ht="15.6" x14ac:dyDescent="0.3">
      <c r="E130" s="13"/>
    </row>
    <row r="131" spans="5:5" ht="15.6" x14ac:dyDescent="0.3">
      <c r="E131" s="13"/>
    </row>
    <row r="132" spans="5:5" ht="15.6" x14ac:dyDescent="0.3">
      <c r="E132" s="13"/>
    </row>
    <row r="133" spans="5:5" ht="15.6" x14ac:dyDescent="0.3">
      <c r="E133" s="13"/>
    </row>
    <row r="134" spans="5:5" ht="15.6" x14ac:dyDescent="0.3">
      <c r="E134" s="13"/>
    </row>
    <row r="135" spans="5:5" ht="15.6" x14ac:dyDescent="0.3">
      <c r="E135" s="13"/>
    </row>
    <row r="136" spans="5:5" ht="15.6" x14ac:dyDescent="0.3">
      <c r="E136" s="13"/>
    </row>
    <row r="137" spans="5:5" ht="15.6" x14ac:dyDescent="0.3">
      <c r="E137" s="13"/>
    </row>
    <row r="138" spans="5:5" ht="15.6" x14ac:dyDescent="0.3">
      <c r="E138" s="13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7247E-DF47-4CEB-8771-406EE3C1949D}">
  <sheetPr codeName="Feuil12">
    <tabColor rgb="FFFFCCCC"/>
  </sheetPr>
  <dimension ref="A1:S288"/>
  <sheetViews>
    <sheetView workbookViewId="0"/>
  </sheetViews>
  <sheetFormatPr baseColWidth="10" defaultColWidth="11" defaultRowHeight="13.8" x14ac:dyDescent="0.25"/>
  <cols>
    <col min="3" max="3" width="16" customWidth="1"/>
    <col min="4" max="4" width="11.3984375" customWidth="1"/>
    <col min="5" max="5" width="31.5" customWidth="1"/>
    <col min="6" max="6" width="27.69921875" customWidth="1"/>
    <col min="7" max="7" width="10.59765625" customWidth="1"/>
    <col min="8" max="8" width="20.59765625" customWidth="1"/>
    <col min="9" max="9" width="11.8984375" customWidth="1"/>
    <col min="10" max="10" width="13.8984375" customWidth="1"/>
    <col min="11" max="11" width="13.5" customWidth="1"/>
    <col min="12" max="12" width="17.5" customWidth="1"/>
    <col min="13" max="13" width="13" customWidth="1"/>
    <col min="15" max="15" width="10.3984375" customWidth="1"/>
    <col min="16" max="17" width="14.3984375" customWidth="1"/>
    <col min="18" max="18" width="64.69921875" customWidth="1"/>
    <col min="19" max="19" width="17.69921875" customWidth="1"/>
  </cols>
  <sheetData>
    <row r="1" spans="1:19" x14ac:dyDescent="0.25">
      <c r="A1" s="83" t="s">
        <v>4</v>
      </c>
    </row>
    <row r="2" spans="1:19" x14ac:dyDescent="0.25">
      <c r="B2" t="s">
        <v>971</v>
      </c>
      <c r="S2" s="84" t="s">
        <v>972</v>
      </c>
    </row>
    <row r="3" spans="1:19" x14ac:dyDescent="0.25"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  <c r="J3">
        <v>9</v>
      </c>
      <c r="K3">
        <v>10</v>
      </c>
      <c r="L3">
        <v>11</v>
      </c>
      <c r="M3">
        <v>12</v>
      </c>
      <c r="N3">
        <v>13</v>
      </c>
      <c r="O3">
        <v>14</v>
      </c>
      <c r="P3">
        <v>15</v>
      </c>
      <c r="Q3">
        <v>16</v>
      </c>
      <c r="R3">
        <v>17</v>
      </c>
      <c r="S3">
        <v>18</v>
      </c>
    </row>
    <row r="4" spans="1:19" ht="14.4" thickBot="1" x14ac:dyDescent="0.3">
      <c r="B4" s="396" t="s">
        <v>973</v>
      </c>
      <c r="C4" s="397" t="s">
        <v>974</v>
      </c>
      <c r="D4" s="397" t="s">
        <v>975</v>
      </c>
      <c r="E4" s="397" t="s">
        <v>976</v>
      </c>
      <c r="F4" s="397" t="s">
        <v>977</v>
      </c>
      <c r="G4" s="397" t="s">
        <v>978</v>
      </c>
      <c r="H4" s="397" t="s">
        <v>979</v>
      </c>
      <c r="I4" s="397" t="s">
        <v>980</v>
      </c>
      <c r="J4" s="397" t="s">
        <v>981</v>
      </c>
      <c r="K4" s="397" t="s">
        <v>982</v>
      </c>
      <c r="L4" s="397" t="s">
        <v>983</v>
      </c>
      <c r="M4" s="397" t="s">
        <v>984</v>
      </c>
      <c r="N4" s="397" t="s">
        <v>985</v>
      </c>
      <c r="O4" s="397" t="s">
        <v>986</v>
      </c>
      <c r="P4" s="397" t="s">
        <v>987</v>
      </c>
      <c r="Q4" s="397" t="s">
        <v>988</v>
      </c>
      <c r="R4" s="397" t="s">
        <v>989</v>
      </c>
      <c r="S4" s="398" t="s">
        <v>990</v>
      </c>
    </row>
    <row r="5" spans="1:19" ht="14.4" thickTop="1" x14ac:dyDescent="0.25">
      <c r="B5" s="399">
        <v>20510</v>
      </c>
      <c r="C5" s="400" t="s">
        <v>991</v>
      </c>
      <c r="D5" s="400" t="s">
        <v>991</v>
      </c>
      <c r="E5" s="400" t="s">
        <v>992</v>
      </c>
      <c r="F5" s="400"/>
      <c r="G5" s="400">
        <v>10043</v>
      </c>
      <c r="H5" s="400" t="s">
        <v>169</v>
      </c>
      <c r="I5" s="400" t="s">
        <v>993</v>
      </c>
      <c r="J5" s="400" t="s">
        <v>994</v>
      </c>
      <c r="K5" s="400" t="s">
        <v>995</v>
      </c>
      <c r="L5" s="400" t="s">
        <v>996</v>
      </c>
      <c r="M5" s="400" t="s">
        <v>997</v>
      </c>
      <c r="N5" s="400" t="s">
        <v>998</v>
      </c>
      <c r="O5" s="400" t="s">
        <v>999</v>
      </c>
      <c r="P5" s="400" t="s">
        <v>1000</v>
      </c>
      <c r="Q5" s="400" t="s">
        <v>1001</v>
      </c>
      <c r="R5" s="400" t="s">
        <v>1002</v>
      </c>
      <c r="S5" s="401" t="str">
        <f>Adresses_cegeps[[#This Row],[ADRS_GEO_L1_GDUNO]]&amp;", "&amp;Adresses_cegeps[[#This Row],[NOM_MUNCP]]&amp;", "&amp;"Qc, "&amp;Adresses_cegeps[[#This Row],[CD_POSTL_GDUNO]]</f>
        <v>22, rue Sainte-Marie, Rimouski, Qc, G5L4E2</v>
      </c>
    </row>
    <row r="6" spans="1:19" x14ac:dyDescent="0.25">
      <c r="B6" s="390">
        <v>100501</v>
      </c>
      <c r="C6" s="391" t="s">
        <v>1003</v>
      </c>
      <c r="D6" s="391" t="s">
        <v>1003</v>
      </c>
      <c r="E6" s="391" t="s">
        <v>1004</v>
      </c>
      <c r="F6" s="391"/>
      <c r="G6" s="391">
        <v>94068</v>
      </c>
      <c r="H6" s="391" t="s">
        <v>1005</v>
      </c>
      <c r="I6" s="391" t="s">
        <v>993</v>
      </c>
      <c r="J6" s="391" t="s">
        <v>1006</v>
      </c>
      <c r="K6" s="391" t="s">
        <v>995</v>
      </c>
      <c r="L6" s="391" t="s">
        <v>996</v>
      </c>
      <c r="M6" s="391" t="s">
        <v>1007</v>
      </c>
      <c r="N6" s="391" t="s">
        <v>1008</v>
      </c>
      <c r="O6" s="391" t="s">
        <v>1009</v>
      </c>
      <c r="P6" s="391" t="s">
        <v>1000</v>
      </c>
      <c r="Q6" s="391" t="s">
        <v>1001</v>
      </c>
      <c r="R6" s="391" t="s">
        <v>1010</v>
      </c>
      <c r="S6" s="392" t="str">
        <f>Adresses_cegeps[[#This Row],[ADRS_GEO_L1_GDUNO]]&amp;", "&amp;Adresses_cegeps[[#This Row],[NOM_MUNCP]]&amp;", "&amp;"Qc, "&amp;Adresses_cegeps[[#This Row],[CD_POSTL_GDUNO]]</f>
        <v>202, rue Jacques-Cartier Est, Saguenay, Qc, G7H6R8</v>
      </c>
    </row>
    <row r="7" spans="1:19" x14ac:dyDescent="0.25">
      <c r="B7" s="390">
        <v>190504</v>
      </c>
      <c r="C7" s="391" t="s">
        <v>1011</v>
      </c>
      <c r="D7" s="391" t="s">
        <v>1012</v>
      </c>
      <c r="E7" s="391" t="s">
        <v>1013</v>
      </c>
      <c r="F7" s="391"/>
      <c r="G7" s="391">
        <v>14085</v>
      </c>
      <c r="H7" s="391" t="s">
        <v>152</v>
      </c>
      <c r="I7" s="391" t="s">
        <v>993</v>
      </c>
      <c r="J7" s="391" t="s">
        <v>1014</v>
      </c>
      <c r="K7" s="391" t="s">
        <v>995</v>
      </c>
      <c r="L7" s="391" t="s">
        <v>996</v>
      </c>
      <c r="M7" s="391" t="s">
        <v>1015</v>
      </c>
      <c r="N7" s="391" t="s">
        <v>1016</v>
      </c>
      <c r="O7" s="391" t="s">
        <v>1017</v>
      </c>
      <c r="P7" s="391" t="s">
        <v>1000</v>
      </c>
      <c r="Q7" s="391" t="s">
        <v>1001</v>
      </c>
      <c r="R7" s="391" t="s">
        <v>1018</v>
      </c>
      <c r="S7" s="392" t="str">
        <f>Adresses_cegeps[[#This Row],[ADRS_GEO_L1_GDUNO]]&amp;", "&amp;Adresses_cegeps[[#This Row],[NOM_MUNCP]]&amp;", "&amp;"Qc, "&amp;Adresses_cegeps[[#This Row],[CD_POSTL_GDUNO]]</f>
        <v>401, rue Poiré, La Pocatière, Qc, G0R1Z0</v>
      </c>
    </row>
    <row r="8" spans="1:19" x14ac:dyDescent="0.25">
      <c r="B8" s="390">
        <v>520500</v>
      </c>
      <c r="C8" s="391" t="s">
        <v>1019</v>
      </c>
      <c r="D8" s="391" t="s">
        <v>1019</v>
      </c>
      <c r="E8" s="391" t="s">
        <v>1020</v>
      </c>
      <c r="F8" s="391"/>
      <c r="G8" s="391">
        <v>89008</v>
      </c>
      <c r="H8" s="391" t="s">
        <v>1021</v>
      </c>
      <c r="I8" s="391" t="s">
        <v>993</v>
      </c>
      <c r="J8" s="391" t="s">
        <v>1022</v>
      </c>
      <c r="K8" s="391" t="s">
        <v>995</v>
      </c>
      <c r="L8" s="391" t="s">
        <v>996</v>
      </c>
      <c r="M8" s="391" t="s">
        <v>1023</v>
      </c>
      <c r="N8" s="391" t="s">
        <v>1024</v>
      </c>
      <c r="O8" s="391" t="s">
        <v>1025</v>
      </c>
      <c r="P8" s="391" t="s">
        <v>1000</v>
      </c>
      <c r="Q8" s="391" t="s">
        <v>1001</v>
      </c>
      <c r="R8" s="391" t="s">
        <v>1026</v>
      </c>
      <c r="S8" s="392" t="str">
        <f>Adresses_cegeps[[#This Row],[ADRS_GEO_L1_GDUNO]]&amp;", "&amp;Adresses_cegeps[[#This Row],[NOM_MUNCP]]&amp;", "&amp;"Qc, "&amp;Adresses_cegeps[[#This Row],[CD_POSTL_GDUNO]]</f>
        <v>88, rue Allard, Val-d'Or, Qc, J9P2Y1</v>
      </c>
    </row>
    <row r="9" spans="1:19" x14ac:dyDescent="0.25">
      <c r="B9" s="390">
        <v>470502</v>
      </c>
      <c r="C9" s="391" t="s">
        <v>1027</v>
      </c>
      <c r="D9" s="391" t="s">
        <v>1027</v>
      </c>
      <c r="E9" s="391" t="s">
        <v>1028</v>
      </c>
      <c r="F9" s="391"/>
      <c r="G9" s="391">
        <v>81017</v>
      </c>
      <c r="H9" s="391" t="s">
        <v>1029</v>
      </c>
      <c r="I9" s="391" t="s">
        <v>993</v>
      </c>
      <c r="J9" s="391" t="s">
        <v>1030</v>
      </c>
      <c r="K9" s="391" t="s">
        <v>995</v>
      </c>
      <c r="L9" s="391" t="s">
        <v>996</v>
      </c>
      <c r="M9" s="391" t="s">
        <v>1031</v>
      </c>
      <c r="N9" s="391" t="s">
        <v>1032</v>
      </c>
      <c r="O9" s="391" t="s">
        <v>1033</v>
      </c>
      <c r="P9" s="391" t="s">
        <v>1000</v>
      </c>
      <c r="Q9" s="391" t="s">
        <v>1001</v>
      </c>
      <c r="R9" s="391" t="s">
        <v>1034</v>
      </c>
      <c r="S9" s="392" t="str">
        <f>Adresses_cegeps[[#This Row],[ADRS_GEO_L1_GDUNO]]&amp;", "&amp;Adresses_cegeps[[#This Row],[NOM_MUNCP]]&amp;", "&amp;"Qc, "&amp;Adresses_cegeps[[#This Row],[CD_POSTL_GDUNO]]</f>
        <v>430, boul. Alexandre-Taché, Gatineau, Qc, J9A1M7</v>
      </c>
    </row>
    <row r="10" spans="1:19" x14ac:dyDescent="0.25">
      <c r="B10" s="390">
        <v>669510</v>
      </c>
      <c r="C10" s="391" t="s">
        <v>1035</v>
      </c>
      <c r="D10" s="391" t="s">
        <v>1035</v>
      </c>
      <c r="E10" s="391" t="s">
        <v>1036</v>
      </c>
      <c r="F10" s="391"/>
      <c r="G10" s="391">
        <v>23027</v>
      </c>
      <c r="H10" s="391" t="s">
        <v>14</v>
      </c>
      <c r="I10" s="391" t="s">
        <v>993</v>
      </c>
      <c r="J10" s="391" t="s">
        <v>1037</v>
      </c>
      <c r="K10" s="391" t="s">
        <v>995</v>
      </c>
      <c r="L10" s="391" t="s">
        <v>996</v>
      </c>
      <c r="M10" s="391" t="s">
        <v>1038</v>
      </c>
      <c r="N10" s="391" t="s">
        <v>1039</v>
      </c>
      <c r="O10" s="391" t="s">
        <v>1040</v>
      </c>
      <c r="P10" s="391" t="s">
        <v>1000</v>
      </c>
      <c r="Q10" s="391" t="s">
        <v>1001</v>
      </c>
      <c r="R10" s="391" t="s">
        <v>1041</v>
      </c>
      <c r="S10" s="392" t="str">
        <f>Adresses_cegeps[[#This Row],[ADRS_GEO_L1_GDUNO]]&amp;", "&amp;Adresses_cegeps[[#This Row],[NOM_MUNCP]]&amp;", "&amp;"Qc, "&amp;Adresses_cegeps[[#This Row],[CD_POSTL_GDUNO]]</f>
        <v>270, rue Jacques-Parizeau, Québec, Qc, G1R5G1</v>
      </c>
    </row>
    <row r="11" spans="1:19" x14ac:dyDescent="0.25">
      <c r="B11" s="390">
        <v>260504</v>
      </c>
      <c r="C11" s="391" t="s">
        <v>1042</v>
      </c>
      <c r="D11" s="391" t="s">
        <v>1043</v>
      </c>
      <c r="E11" s="391" t="s">
        <v>1044</v>
      </c>
      <c r="F11" s="391"/>
      <c r="G11" s="391">
        <v>37067</v>
      </c>
      <c r="H11" s="391" t="s">
        <v>273</v>
      </c>
      <c r="I11" s="391" t="s">
        <v>993</v>
      </c>
      <c r="J11" s="391" t="s">
        <v>1045</v>
      </c>
      <c r="K11" s="391" t="s">
        <v>995</v>
      </c>
      <c r="L11" s="391" t="s">
        <v>996</v>
      </c>
      <c r="M11" s="391" t="s">
        <v>1046</v>
      </c>
      <c r="N11" s="391" t="s">
        <v>1047</v>
      </c>
      <c r="O11" s="391" t="s">
        <v>1048</v>
      </c>
      <c r="P11" s="391" t="s">
        <v>1000</v>
      </c>
      <c r="Q11" s="391" t="s">
        <v>1001</v>
      </c>
      <c r="R11" s="391" t="s">
        <v>1049</v>
      </c>
      <c r="S11" s="392" t="str">
        <f>Adresses_cegeps[[#This Row],[ADRS_GEO_L1_GDUNO]]&amp;", "&amp;Adresses_cegeps[[#This Row],[NOM_MUNCP]]&amp;", "&amp;"Qc, "&amp;Adresses_cegeps[[#This Row],[CD_POSTL_GDUNO]]</f>
        <v>587, rue Radisson, Trois-Rivières, Qc, G9A2C8</v>
      </c>
    </row>
    <row r="12" spans="1:19" x14ac:dyDescent="0.25">
      <c r="B12" s="390">
        <v>699600</v>
      </c>
      <c r="C12" s="391" t="s">
        <v>1050</v>
      </c>
      <c r="D12" s="391" t="s">
        <v>1051</v>
      </c>
      <c r="E12" s="391" t="s">
        <v>1052</v>
      </c>
      <c r="F12" s="391" t="s">
        <v>1053</v>
      </c>
      <c r="G12" s="391">
        <v>66117</v>
      </c>
      <c r="H12" s="391" t="s">
        <v>1054</v>
      </c>
      <c r="I12" s="391" t="s">
        <v>993</v>
      </c>
      <c r="J12" s="391" t="s">
        <v>1055</v>
      </c>
      <c r="K12" s="391" t="s">
        <v>995</v>
      </c>
      <c r="L12" s="391" t="s">
        <v>996</v>
      </c>
      <c r="M12" s="391" t="s">
        <v>1056</v>
      </c>
      <c r="N12" s="391" t="s">
        <v>1057</v>
      </c>
      <c r="O12" s="391" t="s">
        <v>1058</v>
      </c>
      <c r="P12" s="391" t="s">
        <v>1000</v>
      </c>
      <c r="Q12" s="391" t="s">
        <v>1001</v>
      </c>
      <c r="R12" s="391" t="s">
        <v>1059</v>
      </c>
      <c r="S12" s="392" t="str">
        <f>Adresses_cegeps[[#This Row],[ADRS_GEO_L1_GDUNO]]&amp;", "&amp;Adresses_cegeps[[#This Row],[NOM_MUNCP]]&amp;", "&amp;"Qc, "&amp;Adresses_cegeps[[#This Row],[CD_POSTL_GDUNO]]</f>
        <v>Programme GTEA, Harrison House, Sainte-Anne-de-Bellevue, Qc, H9X3V9</v>
      </c>
    </row>
    <row r="13" spans="1:19" x14ac:dyDescent="0.25">
      <c r="B13" s="390">
        <v>440512</v>
      </c>
      <c r="C13" s="391" t="s">
        <v>1060</v>
      </c>
      <c r="D13" s="391" t="s">
        <v>1061</v>
      </c>
      <c r="E13" s="391" t="s">
        <v>1062</v>
      </c>
      <c r="F13" s="391" t="s">
        <v>1063</v>
      </c>
      <c r="G13" s="391">
        <v>54048</v>
      </c>
      <c r="H13" s="391" t="s">
        <v>255</v>
      </c>
      <c r="I13" s="391" t="s">
        <v>993</v>
      </c>
      <c r="J13" s="391" t="s">
        <v>1064</v>
      </c>
      <c r="K13" s="391" t="s">
        <v>995</v>
      </c>
      <c r="L13" s="391" t="s">
        <v>996</v>
      </c>
      <c r="M13" s="391" t="s">
        <v>1065</v>
      </c>
      <c r="N13" s="391" t="s">
        <v>1066</v>
      </c>
      <c r="O13" s="391" t="s">
        <v>1067</v>
      </c>
      <c r="P13" s="391" t="s">
        <v>1000</v>
      </c>
      <c r="Q13" s="391" t="s">
        <v>1001</v>
      </c>
      <c r="R13" s="391" t="s">
        <v>1068</v>
      </c>
      <c r="S13" s="392" t="str">
        <f>Adresses_cegeps[[#This Row],[ADRS_GEO_L1_GDUNO]]&amp;", "&amp;Adresses_cegeps[[#This Row],[NOM_MUNCP]]&amp;", "&amp;"Qc, "&amp;Adresses_cegeps[[#This Row],[CD_POSTL_GDUNO]]</f>
        <v>3230, rue Sicotte, Saint-Hyacinthe, Qc, J2S7B3</v>
      </c>
    </row>
    <row r="14" spans="1:19" x14ac:dyDescent="0.25">
      <c r="B14" s="390">
        <v>749572</v>
      </c>
      <c r="C14" s="391" t="s">
        <v>1069</v>
      </c>
      <c r="D14" s="391" t="s">
        <v>1069</v>
      </c>
      <c r="E14" s="391" t="s">
        <v>1070</v>
      </c>
      <c r="F14" s="391"/>
      <c r="G14" s="391">
        <v>66023</v>
      </c>
      <c r="H14" s="391" t="s">
        <v>6</v>
      </c>
      <c r="I14" s="391" t="s">
        <v>993</v>
      </c>
      <c r="J14" s="391" t="s">
        <v>1071</v>
      </c>
      <c r="K14" s="391" t="s">
        <v>995</v>
      </c>
      <c r="L14" s="391" t="s">
        <v>996</v>
      </c>
      <c r="M14" s="391" t="s">
        <v>1072</v>
      </c>
      <c r="N14" s="391" t="s">
        <v>1073</v>
      </c>
      <c r="O14" s="391" t="s">
        <v>1074</v>
      </c>
      <c r="P14" s="391" t="s">
        <v>1000</v>
      </c>
      <c r="Q14" s="391" t="s">
        <v>1001</v>
      </c>
      <c r="R14" s="391" t="s">
        <v>1075</v>
      </c>
      <c r="S14" s="392" t="str">
        <f>Adresses_cegeps[[#This Row],[ADRS_GEO_L1_GDUNO]]&amp;", "&amp;Adresses_cegeps[[#This Row],[NOM_MUNCP]]&amp;", "&amp;"Qc, "&amp;Adresses_cegeps[[#This Row],[CD_POSTL_GDUNO]]</f>
        <v>4750, avenue Henri-Julien, Montréal, Qc, H2T2C8</v>
      </c>
    </row>
    <row r="15" spans="1:19" x14ac:dyDescent="0.25">
      <c r="B15" s="390">
        <v>749655</v>
      </c>
      <c r="C15" s="391" t="s">
        <v>1076</v>
      </c>
      <c r="D15" s="391" t="s">
        <v>1077</v>
      </c>
      <c r="E15" s="391" t="s">
        <v>1078</v>
      </c>
      <c r="F15" s="391"/>
      <c r="G15" s="391">
        <v>66023</v>
      </c>
      <c r="H15" s="391" t="s">
        <v>6</v>
      </c>
      <c r="I15" s="391" t="s">
        <v>993</v>
      </c>
      <c r="J15" s="391" t="s">
        <v>1079</v>
      </c>
      <c r="K15" s="391" t="s">
        <v>995</v>
      </c>
      <c r="L15" s="391" t="s">
        <v>996</v>
      </c>
      <c r="M15" s="391" t="s">
        <v>1080</v>
      </c>
      <c r="N15" s="391" t="s">
        <v>1081</v>
      </c>
      <c r="O15" s="391" t="s">
        <v>1082</v>
      </c>
      <c r="P15" s="391" t="s">
        <v>1000</v>
      </c>
      <c r="Q15" s="391" t="s">
        <v>1001</v>
      </c>
      <c r="R15" s="391" t="s">
        <v>1083</v>
      </c>
      <c r="S15" s="392" t="str">
        <f>Adresses_cegeps[[#This Row],[ADRS_GEO_L1_GDUNO]]&amp;", "&amp;Adresses_cegeps[[#This Row],[NOM_MUNCP]]&amp;", "&amp;"Qc, "&amp;Adresses_cegeps[[#This Row],[CD_POSTL_GDUNO]]</f>
        <v>3535, rue Saint-Denis, Montréal, Qc, H2X3P1</v>
      </c>
    </row>
    <row r="16" spans="1:19" x14ac:dyDescent="0.25">
      <c r="B16" s="390">
        <v>260501</v>
      </c>
      <c r="C16" s="391" t="s">
        <v>1084</v>
      </c>
      <c r="D16" s="391" t="s">
        <v>1084</v>
      </c>
      <c r="E16" s="391" t="s">
        <v>1085</v>
      </c>
      <c r="F16" s="391"/>
      <c r="G16" s="391">
        <v>37067</v>
      </c>
      <c r="H16" s="391" t="s">
        <v>273</v>
      </c>
      <c r="I16" s="391" t="s">
        <v>993</v>
      </c>
      <c r="J16" s="391" t="s">
        <v>1086</v>
      </c>
      <c r="K16" s="391" t="s">
        <v>1087</v>
      </c>
      <c r="L16" s="391" t="s">
        <v>105</v>
      </c>
      <c r="M16" s="391" t="s">
        <v>1088</v>
      </c>
      <c r="N16" s="391" t="s">
        <v>1089</v>
      </c>
      <c r="O16" s="391" t="s">
        <v>1090</v>
      </c>
      <c r="P16" s="391" t="s">
        <v>1000</v>
      </c>
      <c r="Q16" s="391" t="s">
        <v>1091</v>
      </c>
      <c r="R16" s="391" t="s">
        <v>1092</v>
      </c>
      <c r="S16" s="392" t="str">
        <f>Adresses_cegeps[[#This Row],[ADRS_GEO_L1_GDUNO]]&amp;", "&amp;Adresses_cegeps[[#This Row],[NOM_MUNCP]]&amp;", "&amp;"Qc, "&amp;Adresses_cegeps[[#This Row],[CD_POSTL_GDUNO]]</f>
        <v>1687, boulevard du Carmel, Trois-Rivières, Qc, G8Z3R8</v>
      </c>
    </row>
    <row r="17" spans="2:19" x14ac:dyDescent="0.25">
      <c r="B17" s="390">
        <v>277501</v>
      </c>
      <c r="C17" s="391" t="s">
        <v>1093</v>
      </c>
      <c r="D17" s="391" t="s">
        <v>1094</v>
      </c>
      <c r="E17" s="391" t="s">
        <v>1095</v>
      </c>
      <c r="F17" s="391"/>
      <c r="G17" s="391">
        <v>43027</v>
      </c>
      <c r="H17" s="391" t="s">
        <v>57</v>
      </c>
      <c r="I17" s="391" t="s">
        <v>993</v>
      </c>
      <c r="J17" s="391" t="s">
        <v>1096</v>
      </c>
      <c r="K17" s="391" t="s">
        <v>1097</v>
      </c>
      <c r="L17" s="391" t="s">
        <v>105</v>
      </c>
      <c r="M17" s="391" t="s">
        <v>1098</v>
      </c>
      <c r="N17" s="391" t="s">
        <v>1099</v>
      </c>
      <c r="O17" s="391" t="s">
        <v>1100</v>
      </c>
      <c r="P17" s="391" t="s">
        <v>1000</v>
      </c>
      <c r="Q17" s="391" t="s">
        <v>1091</v>
      </c>
      <c r="R17" s="391" t="s">
        <v>1101</v>
      </c>
      <c r="S17" s="392" t="str">
        <f>Adresses_cegeps[[#This Row],[ADRS_GEO_L1_GDUNO]]&amp;", "&amp;Adresses_cegeps[[#This Row],[NOM_MUNCP]]&amp;", "&amp;"Qc, "&amp;Adresses_cegeps[[#This Row],[CD_POSTL_GDUNO]]</f>
        <v>37, rue Wellington Nord, bureau 101, Sherbrooke, Qc, J1H5A9</v>
      </c>
    </row>
    <row r="18" spans="2:19" x14ac:dyDescent="0.25">
      <c r="B18" s="390">
        <v>290504</v>
      </c>
      <c r="C18" s="391" t="s">
        <v>1102</v>
      </c>
      <c r="D18" s="391" t="s">
        <v>1103</v>
      </c>
      <c r="E18" s="391" t="s">
        <v>1104</v>
      </c>
      <c r="F18" s="391"/>
      <c r="G18" s="391">
        <v>58227</v>
      </c>
      <c r="H18" s="391" t="s">
        <v>1105</v>
      </c>
      <c r="I18" s="391" t="s">
        <v>993</v>
      </c>
      <c r="J18" s="391" t="s">
        <v>1106</v>
      </c>
      <c r="K18" s="391" t="s">
        <v>1107</v>
      </c>
      <c r="L18" s="391" t="s">
        <v>105</v>
      </c>
      <c r="M18" s="391" t="s">
        <v>1108</v>
      </c>
      <c r="N18" s="391" t="s">
        <v>1109</v>
      </c>
      <c r="O18" s="391" t="s">
        <v>1110</v>
      </c>
      <c r="P18" s="391" t="s">
        <v>1000</v>
      </c>
      <c r="Q18" s="391" t="s">
        <v>1091</v>
      </c>
      <c r="R18" s="391" t="s">
        <v>1111</v>
      </c>
      <c r="S18" s="392" t="str">
        <f>Adresses_cegeps[[#This Row],[ADRS_GEO_L1_GDUNO]]&amp;", "&amp;Adresses_cegeps[[#This Row],[NOM_MUNCP]]&amp;", "&amp;"Qc, "&amp;Adresses_cegeps[[#This Row],[CD_POSTL_GDUNO]]</f>
        <v>1111, rue Saint-Charles O, bureau 120, Longueuil, Qc, J4K5G4</v>
      </c>
    </row>
    <row r="19" spans="2:19" x14ac:dyDescent="0.25">
      <c r="B19" s="390">
        <v>294901</v>
      </c>
      <c r="C19" s="391" t="s">
        <v>1112</v>
      </c>
      <c r="D19" s="391" t="s">
        <v>1112</v>
      </c>
      <c r="E19" s="391" t="s">
        <v>1113</v>
      </c>
      <c r="F19" s="391"/>
      <c r="G19" s="391">
        <v>58227</v>
      </c>
      <c r="H19" s="391" t="s">
        <v>1105</v>
      </c>
      <c r="I19" s="391" t="s">
        <v>993</v>
      </c>
      <c r="J19" s="391" t="s">
        <v>1114</v>
      </c>
      <c r="K19" s="391" t="s">
        <v>1087</v>
      </c>
      <c r="L19" s="391" t="s">
        <v>105</v>
      </c>
      <c r="M19" s="391" t="s">
        <v>1115</v>
      </c>
      <c r="N19" s="391" t="s">
        <v>1116</v>
      </c>
      <c r="O19" s="391" t="s">
        <v>1117</v>
      </c>
      <c r="P19" s="391" t="s">
        <v>1000</v>
      </c>
      <c r="Q19" s="391" t="s">
        <v>1091</v>
      </c>
      <c r="R19" s="391" t="s">
        <v>1118</v>
      </c>
      <c r="S19" s="392" t="str">
        <f>Adresses_cegeps[[#This Row],[ADRS_GEO_L1_GDUNO]]&amp;", "&amp;Adresses_cegeps[[#This Row],[NOM_MUNCP]]&amp;", "&amp;"Qc, "&amp;Adresses_cegeps[[#This Row],[CD_POSTL_GDUNO]]</f>
        <v>4660, montée Saint-Hubert, local 104, Longueuil, Qc, J3Y1V1</v>
      </c>
    </row>
    <row r="20" spans="2:19" x14ac:dyDescent="0.25">
      <c r="B20" s="390">
        <v>294903</v>
      </c>
      <c r="C20" s="391" t="s">
        <v>1112</v>
      </c>
      <c r="D20" s="391" t="s">
        <v>1112</v>
      </c>
      <c r="E20" s="391" t="s">
        <v>1119</v>
      </c>
      <c r="F20" s="391"/>
      <c r="G20" s="391">
        <v>66023</v>
      </c>
      <c r="H20" s="391" t="s">
        <v>6</v>
      </c>
      <c r="I20" s="391" t="s">
        <v>993</v>
      </c>
      <c r="J20" s="391" t="s">
        <v>1120</v>
      </c>
      <c r="K20" s="391" t="s">
        <v>1097</v>
      </c>
      <c r="L20" s="391" t="s">
        <v>105</v>
      </c>
      <c r="M20" s="391"/>
      <c r="N20" s="391" t="s">
        <v>1121</v>
      </c>
      <c r="O20" s="391" t="s">
        <v>1122</v>
      </c>
      <c r="P20" s="391" t="s">
        <v>1000</v>
      </c>
      <c r="Q20" s="391" t="s">
        <v>1091</v>
      </c>
      <c r="R20" s="391" t="s">
        <v>1123</v>
      </c>
      <c r="S20" s="392" t="str">
        <f>Adresses_cegeps[[#This Row],[ADRS_GEO_L1_GDUNO]]&amp;", "&amp;Adresses_cegeps[[#This Row],[NOM_MUNCP]]&amp;", "&amp;"Qc, "&amp;Adresses_cegeps[[#This Row],[CD_POSTL_GDUNO]]</f>
        <v>1001, rue Sherbrooke Est, bureau 350, Montréal, Qc, H2L1L3</v>
      </c>
    </row>
    <row r="21" spans="2:19" x14ac:dyDescent="0.25">
      <c r="B21" s="390">
        <v>303531</v>
      </c>
      <c r="C21" s="391" t="s">
        <v>1124</v>
      </c>
      <c r="D21" s="391" t="s">
        <v>1124</v>
      </c>
      <c r="E21" s="391" t="s">
        <v>1125</v>
      </c>
      <c r="F21" s="391" t="s">
        <v>1126</v>
      </c>
      <c r="G21" s="391">
        <v>66023</v>
      </c>
      <c r="H21" s="391" t="s">
        <v>6</v>
      </c>
      <c r="I21" s="391" t="s">
        <v>993</v>
      </c>
      <c r="J21" s="391" t="s">
        <v>1127</v>
      </c>
      <c r="K21" s="391" t="s">
        <v>1087</v>
      </c>
      <c r="L21" s="391" t="s">
        <v>105</v>
      </c>
      <c r="M21" s="391" t="s">
        <v>1128</v>
      </c>
      <c r="N21" s="391" t="s">
        <v>1129</v>
      </c>
      <c r="O21" s="391" t="s">
        <v>1130</v>
      </c>
      <c r="P21" s="391" t="s">
        <v>1000</v>
      </c>
      <c r="Q21" s="391" t="s">
        <v>1091</v>
      </c>
      <c r="R21" s="391" t="s">
        <v>1131</v>
      </c>
      <c r="S21" s="392" t="str">
        <f>Adresses_cegeps[[#This Row],[ADRS_GEO_L1_GDUNO]]&amp;", "&amp;Adresses_cegeps[[#This Row],[NOM_MUNCP]]&amp;", "&amp;"Qc, "&amp;Adresses_cegeps[[#This Row],[CD_POSTL_GDUNO]]</f>
        <v>255, Crémazie Est, Montréal, Qc, H2M1M2</v>
      </c>
    </row>
    <row r="22" spans="2:19" x14ac:dyDescent="0.25">
      <c r="B22" s="390">
        <v>260507</v>
      </c>
      <c r="C22" s="391" t="s">
        <v>1132</v>
      </c>
      <c r="D22" s="391" t="s">
        <v>1132</v>
      </c>
      <c r="E22" s="391" t="s">
        <v>1133</v>
      </c>
      <c r="F22" s="391"/>
      <c r="G22" s="391">
        <v>37067</v>
      </c>
      <c r="H22" s="391" t="s">
        <v>273</v>
      </c>
      <c r="I22" s="391" t="s">
        <v>993</v>
      </c>
      <c r="J22" s="391" t="s">
        <v>1134</v>
      </c>
      <c r="K22" s="391" t="s">
        <v>1087</v>
      </c>
      <c r="L22" s="391" t="s">
        <v>105</v>
      </c>
      <c r="M22" s="391" t="s">
        <v>1135</v>
      </c>
      <c r="N22" s="391" t="s">
        <v>1136</v>
      </c>
      <c r="O22" s="391" t="s">
        <v>1137</v>
      </c>
      <c r="P22" s="391" t="s">
        <v>1000</v>
      </c>
      <c r="Q22" s="391" t="s">
        <v>1091</v>
      </c>
      <c r="R22" s="391" t="s">
        <v>1138</v>
      </c>
      <c r="S22" s="392" t="str">
        <f>Adresses_cegeps[[#This Row],[ADRS_GEO_L1_GDUNO]]&amp;", "&amp;Adresses_cegeps[[#This Row],[NOM_MUNCP]]&amp;", "&amp;"Qc, "&amp;Adresses_cegeps[[#This Row],[CD_POSTL_GDUNO]]</f>
        <v>90, rue Dorval, Trois-Rivières, Qc, G8T5X7</v>
      </c>
    </row>
    <row r="23" spans="2:19" x14ac:dyDescent="0.25">
      <c r="B23" s="390">
        <v>270543</v>
      </c>
      <c r="C23" s="391" t="s">
        <v>1139</v>
      </c>
      <c r="D23" s="391" t="s">
        <v>1139</v>
      </c>
      <c r="E23" s="391" t="s">
        <v>1140</v>
      </c>
      <c r="F23" s="391"/>
      <c r="G23" s="391">
        <v>43027</v>
      </c>
      <c r="H23" s="391" t="s">
        <v>57</v>
      </c>
      <c r="I23" s="391" t="s">
        <v>993</v>
      </c>
      <c r="J23" s="391" t="s">
        <v>1141</v>
      </c>
      <c r="K23" s="391" t="s">
        <v>1087</v>
      </c>
      <c r="L23" s="391" t="s">
        <v>105</v>
      </c>
      <c r="M23" s="391" t="s">
        <v>1142</v>
      </c>
      <c r="N23" s="391" t="s">
        <v>1143</v>
      </c>
      <c r="O23" s="391" t="s">
        <v>1144</v>
      </c>
      <c r="P23" s="391" t="s">
        <v>1000</v>
      </c>
      <c r="Q23" s="391" t="s">
        <v>1091</v>
      </c>
      <c r="R23" s="391" t="s">
        <v>1145</v>
      </c>
      <c r="S23" s="392" t="str">
        <f>Adresses_cegeps[[#This Row],[ADRS_GEO_L1_GDUNO]]&amp;", "&amp;Adresses_cegeps[[#This Row],[NOM_MUNCP]]&amp;", "&amp;"Qc, "&amp;Adresses_cegeps[[#This Row],[CD_POSTL_GDUNO]]</f>
        <v>195, rue Marquette, Sherbrooke, Qc, J1H1L6</v>
      </c>
    </row>
    <row r="24" spans="2:19" x14ac:dyDescent="0.25">
      <c r="B24" s="390">
        <v>277500</v>
      </c>
      <c r="C24" s="391" t="s">
        <v>1093</v>
      </c>
      <c r="D24" s="391" t="s">
        <v>1093</v>
      </c>
      <c r="E24" s="391" t="s">
        <v>1146</v>
      </c>
      <c r="F24" s="391" t="s">
        <v>1147</v>
      </c>
      <c r="G24" s="391">
        <v>43027</v>
      </c>
      <c r="H24" s="391" t="s">
        <v>57</v>
      </c>
      <c r="I24" s="391" t="s">
        <v>993</v>
      </c>
      <c r="J24" s="391" t="s">
        <v>1096</v>
      </c>
      <c r="K24" s="391" t="s">
        <v>1087</v>
      </c>
      <c r="L24" s="391" t="s">
        <v>105</v>
      </c>
      <c r="M24" s="391" t="s">
        <v>1098</v>
      </c>
      <c r="N24" s="391" t="s">
        <v>1099</v>
      </c>
      <c r="O24" s="391" t="s">
        <v>1100</v>
      </c>
      <c r="P24" s="391" t="s">
        <v>1000</v>
      </c>
      <c r="Q24" s="391" t="s">
        <v>1091</v>
      </c>
      <c r="R24" s="391" t="s">
        <v>1148</v>
      </c>
      <c r="S24" s="392" t="str">
        <f>Adresses_cegeps[[#This Row],[ADRS_GEO_L1_GDUNO]]&amp;", "&amp;Adresses_cegeps[[#This Row],[NOM_MUNCP]]&amp;", "&amp;"Qc, "&amp;Adresses_cegeps[[#This Row],[CD_POSTL_GDUNO]]</f>
        <v>37, rue Wellington Nord, Sherbrooke, Qc, J1H5A9</v>
      </c>
    </row>
    <row r="25" spans="2:19" x14ac:dyDescent="0.25">
      <c r="B25" s="390">
        <v>359505</v>
      </c>
      <c r="C25" s="391" t="s">
        <v>1149</v>
      </c>
      <c r="D25" s="391" t="s">
        <v>1149</v>
      </c>
      <c r="E25" s="391" t="s">
        <v>1150</v>
      </c>
      <c r="F25" s="391"/>
      <c r="G25" s="391">
        <v>66023</v>
      </c>
      <c r="H25" s="391" t="s">
        <v>6</v>
      </c>
      <c r="I25" s="391" t="s">
        <v>993</v>
      </c>
      <c r="J25" s="391" t="s">
        <v>1151</v>
      </c>
      <c r="K25" s="391" t="s">
        <v>1087</v>
      </c>
      <c r="L25" s="391" t="s">
        <v>105</v>
      </c>
      <c r="M25" s="391" t="s">
        <v>1152</v>
      </c>
      <c r="N25" s="391" t="s">
        <v>1153</v>
      </c>
      <c r="O25" s="391" t="s">
        <v>1154</v>
      </c>
      <c r="P25" s="391" t="s">
        <v>1000</v>
      </c>
      <c r="Q25" s="391" t="s">
        <v>1091</v>
      </c>
      <c r="R25" s="391" t="s">
        <v>1155</v>
      </c>
      <c r="S25" s="392" t="str">
        <f>Adresses_cegeps[[#This Row],[ADRS_GEO_L1_GDUNO]]&amp;", "&amp;Adresses_cegeps[[#This Row],[NOM_MUNCP]]&amp;", "&amp;"Qc, "&amp;Adresses_cegeps[[#This Row],[CD_POSTL_GDUNO]]</f>
        <v>390, Notre-Dame Ouest, bureau 320, Montréal, Qc, H2Y1T9</v>
      </c>
    </row>
    <row r="26" spans="2:19" x14ac:dyDescent="0.25">
      <c r="B26" s="390">
        <v>388551</v>
      </c>
      <c r="C26" s="391" t="s">
        <v>1156</v>
      </c>
      <c r="D26" s="391" t="s">
        <v>1157</v>
      </c>
      <c r="E26" s="391" t="s">
        <v>1158</v>
      </c>
      <c r="F26" s="391"/>
      <c r="G26" s="391">
        <v>65005</v>
      </c>
      <c r="H26" s="391" t="s">
        <v>159</v>
      </c>
      <c r="I26" s="391" t="s">
        <v>993</v>
      </c>
      <c r="J26" s="391" t="s">
        <v>1159</v>
      </c>
      <c r="K26" s="391" t="s">
        <v>1097</v>
      </c>
      <c r="L26" s="391" t="s">
        <v>105</v>
      </c>
      <c r="M26" s="391" t="s">
        <v>1160</v>
      </c>
      <c r="N26" s="391" t="s">
        <v>1161</v>
      </c>
      <c r="O26" s="391" t="s">
        <v>1162</v>
      </c>
      <c r="P26" s="391" t="s">
        <v>1000</v>
      </c>
      <c r="Q26" s="391" t="s">
        <v>1091</v>
      </c>
      <c r="R26" s="391" t="s">
        <v>1163</v>
      </c>
      <c r="S26" s="392" t="str">
        <f>Adresses_cegeps[[#This Row],[ADRS_GEO_L1_GDUNO]]&amp;", "&amp;Adresses_cegeps[[#This Row],[NOM_MUNCP]]&amp;", "&amp;"Qc, "&amp;Adresses_cegeps[[#This Row],[CD_POSTL_GDUNO]]</f>
        <v>3, Place Laval, bureau 400, Laval, Qc, H7N1A2</v>
      </c>
    </row>
    <row r="27" spans="2:19" x14ac:dyDescent="0.25">
      <c r="B27" s="390">
        <v>389551</v>
      </c>
      <c r="C27" s="391" t="s">
        <v>1164</v>
      </c>
      <c r="D27" s="391" t="s">
        <v>1165</v>
      </c>
      <c r="E27" s="391" t="s">
        <v>1158</v>
      </c>
      <c r="F27" s="391"/>
      <c r="G27" s="391">
        <v>65005</v>
      </c>
      <c r="H27" s="391" t="s">
        <v>159</v>
      </c>
      <c r="I27" s="391" t="s">
        <v>993</v>
      </c>
      <c r="J27" s="391" t="s">
        <v>1159</v>
      </c>
      <c r="K27" s="391" t="s">
        <v>1107</v>
      </c>
      <c r="L27" s="391" t="s">
        <v>105</v>
      </c>
      <c r="M27" s="391" t="s">
        <v>1160</v>
      </c>
      <c r="N27" s="391" t="s">
        <v>1161</v>
      </c>
      <c r="O27" s="391" t="s">
        <v>1162</v>
      </c>
      <c r="P27" s="391" t="s">
        <v>1000</v>
      </c>
      <c r="Q27" s="391" t="s">
        <v>1091</v>
      </c>
      <c r="R27" s="391" t="s">
        <v>1166</v>
      </c>
      <c r="S27" s="392" t="str">
        <f>Adresses_cegeps[[#This Row],[ADRS_GEO_L1_GDUNO]]&amp;", "&amp;Adresses_cegeps[[#This Row],[NOM_MUNCP]]&amp;", "&amp;"Qc, "&amp;Adresses_cegeps[[#This Row],[CD_POSTL_GDUNO]]</f>
        <v>3, Place Laval, bureau 400, Laval, Qc, H7N1A2</v>
      </c>
    </row>
    <row r="28" spans="2:19" x14ac:dyDescent="0.25">
      <c r="B28" s="390">
        <v>669537</v>
      </c>
      <c r="C28" s="391" t="s">
        <v>1167</v>
      </c>
      <c r="D28" s="391" t="s">
        <v>1167</v>
      </c>
      <c r="E28" s="391" t="s">
        <v>1168</v>
      </c>
      <c r="F28" s="391"/>
      <c r="G28" s="391">
        <v>23027</v>
      </c>
      <c r="H28" s="391" t="s">
        <v>14</v>
      </c>
      <c r="I28" s="391" t="s">
        <v>993</v>
      </c>
      <c r="J28" s="391" t="s">
        <v>1169</v>
      </c>
      <c r="K28" s="391" t="s">
        <v>1087</v>
      </c>
      <c r="L28" s="391" t="s">
        <v>105</v>
      </c>
      <c r="M28" s="391" t="s">
        <v>1170</v>
      </c>
      <c r="N28" s="391" t="s">
        <v>1171</v>
      </c>
      <c r="O28" s="391" t="s">
        <v>1172</v>
      </c>
      <c r="P28" s="391" t="s">
        <v>1000</v>
      </c>
      <c r="Q28" s="391" t="s">
        <v>1091</v>
      </c>
      <c r="R28" s="391" t="s">
        <v>1173</v>
      </c>
      <c r="S28" s="392" t="str">
        <f>Adresses_cegeps[[#This Row],[ADRS_GEO_L1_GDUNO]]&amp;", "&amp;Adresses_cegeps[[#This Row],[NOM_MUNCP]]&amp;", "&amp;"Qc, "&amp;Adresses_cegeps[[#This Row],[CD_POSTL_GDUNO]]</f>
        <v>751, côte d'Abraham, Québec, Qc, G1R1A2</v>
      </c>
    </row>
    <row r="29" spans="2:19" x14ac:dyDescent="0.25">
      <c r="B29" s="390">
        <v>669538</v>
      </c>
      <c r="C29" s="391" t="s">
        <v>1174</v>
      </c>
      <c r="D29" s="391" t="s">
        <v>1175</v>
      </c>
      <c r="E29" s="391" t="s">
        <v>1176</v>
      </c>
      <c r="F29" s="391"/>
      <c r="G29" s="391">
        <v>23027</v>
      </c>
      <c r="H29" s="391" t="s">
        <v>14</v>
      </c>
      <c r="I29" s="391" t="s">
        <v>993</v>
      </c>
      <c r="J29" s="391" t="s">
        <v>1169</v>
      </c>
      <c r="K29" s="391" t="s">
        <v>1097</v>
      </c>
      <c r="L29" s="391" t="s">
        <v>105</v>
      </c>
      <c r="M29" s="391" t="s">
        <v>1177</v>
      </c>
      <c r="N29" s="391" t="s">
        <v>1171</v>
      </c>
      <c r="O29" s="391" t="s">
        <v>1172</v>
      </c>
      <c r="P29" s="391" t="s">
        <v>1000</v>
      </c>
      <c r="Q29" s="391" t="s">
        <v>1091</v>
      </c>
      <c r="R29" s="391" t="s">
        <v>1178</v>
      </c>
      <c r="S29" s="392" t="str">
        <f>Adresses_cegeps[[#This Row],[ADRS_GEO_L1_GDUNO]]&amp;", "&amp;Adresses_cegeps[[#This Row],[NOM_MUNCP]]&amp;", "&amp;"Qc, "&amp;Adresses_cegeps[[#This Row],[CD_POSTL_GDUNO]]</f>
        <v>751, Côte d'Abraham, Québec, Qc, G1R1A2</v>
      </c>
    </row>
    <row r="30" spans="2:19" x14ac:dyDescent="0.25">
      <c r="B30" s="390">
        <v>669542</v>
      </c>
      <c r="C30" s="391" t="s">
        <v>1179</v>
      </c>
      <c r="D30" s="391" t="s">
        <v>1179</v>
      </c>
      <c r="E30" s="391" t="s">
        <v>1180</v>
      </c>
      <c r="F30" s="391"/>
      <c r="G30" s="391">
        <v>23027</v>
      </c>
      <c r="H30" s="391" t="s">
        <v>14</v>
      </c>
      <c r="I30" s="391" t="s">
        <v>993</v>
      </c>
      <c r="J30" s="391" t="s">
        <v>1181</v>
      </c>
      <c r="K30" s="391" t="s">
        <v>1087</v>
      </c>
      <c r="L30" s="391" t="s">
        <v>105</v>
      </c>
      <c r="M30" s="391" t="s">
        <v>1182</v>
      </c>
      <c r="N30" s="391" t="s">
        <v>1183</v>
      </c>
      <c r="O30" s="391" t="s">
        <v>1184</v>
      </c>
      <c r="P30" s="391" t="s">
        <v>1000</v>
      </c>
      <c r="Q30" s="391" t="s">
        <v>1091</v>
      </c>
      <c r="R30" s="391" t="s">
        <v>1185</v>
      </c>
      <c r="S30" s="392" t="str">
        <f>Adresses_cegeps[[#This Row],[ADRS_GEO_L1_GDUNO]]&amp;", "&amp;Adresses_cegeps[[#This Row],[NOM_MUNCP]]&amp;", "&amp;"Qc, "&amp;Adresses_cegeps[[#This Row],[CD_POSTL_GDUNO]]</f>
        <v>310, boul. Langelier, bureau 214, Québec, Qc, G1K5N3</v>
      </c>
    </row>
    <row r="31" spans="2:19" x14ac:dyDescent="0.25">
      <c r="B31" s="390">
        <v>669546</v>
      </c>
      <c r="C31" s="391" t="s">
        <v>1186</v>
      </c>
      <c r="D31" s="391" t="s">
        <v>1186</v>
      </c>
      <c r="E31" s="391" t="s">
        <v>1187</v>
      </c>
      <c r="F31" s="391"/>
      <c r="G31" s="391">
        <v>23027</v>
      </c>
      <c r="H31" s="391" t="s">
        <v>14</v>
      </c>
      <c r="I31" s="391" t="s">
        <v>993</v>
      </c>
      <c r="J31" s="391" t="s">
        <v>1188</v>
      </c>
      <c r="K31" s="391" t="s">
        <v>1087</v>
      </c>
      <c r="L31" s="391" t="s">
        <v>105</v>
      </c>
      <c r="M31" s="391" t="s">
        <v>1189</v>
      </c>
      <c r="N31" s="391" t="s">
        <v>1190</v>
      </c>
      <c r="O31" s="391" t="s">
        <v>1191</v>
      </c>
      <c r="P31" s="391" t="s">
        <v>1000</v>
      </c>
      <c r="Q31" s="391" t="s">
        <v>1091</v>
      </c>
      <c r="R31" s="391" t="s">
        <v>1192</v>
      </c>
      <c r="S31" s="392" t="str">
        <f>Adresses_cegeps[[#This Row],[ADRS_GEO_L1_GDUNO]]&amp;", "&amp;Adresses_cegeps[[#This Row],[NOM_MUNCP]]&amp;", "&amp;"Qc, "&amp;Adresses_cegeps[[#This Row],[CD_POSTL_GDUNO]]</f>
        <v>840, rue Saint-Jean, Québec, Qc, G1R1R3</v>
      </c>
    </row>
    <row r="32" spans="2:19" x14ac:dyDescent="0.25">
      <c r="B32" s="390">
        <v>669590</v>
      </c>
      <c r="C32" s="391" t="s">
        <v>1193</v>
      </c>
      <c r="D32" s="391" t="s">
        <v>1194</v>
      </c>
      <c r="E32" s="391" t="s">
        <v>1195</v>
      </c>
      <c r="F32" s="391"/>
      <c r="G32" s="391">
        <v>23027</v>
      </c>
      <c r="H32" s="391" t="s">
        <v>14</v>
      </c>
      <c r="I32" s="391" t="s">
        <v>993</v>
      </c>
      <c r="J32" s="391" t="s">
        <v>1196</v>
      </c>
      <c r="K32" s="391" t="s">
        <v>1197</v>
      </c>
      <c r="L32" s="391" t="s">
        <v>105</v>
      </c>
      <c r="M32" s="391"/>
      <c r="N32" s="391" t="s">
        <v>1198</v>
      </c>
      <c r="O32" s="391" t="s">
        <v>1199</v>
      </c>
      <c r="P32" s="391" t="s">
        <v>1000</v>
      </c>
      <c r="Q32" s="391" t="s">
        <v>1091</v>
      </c>
      <c r="R32" s="391" t="s">
        <v>1200</v>
      </c>
      <c r="S32" s="392" t="str">
        <f>Adresses_cegeps[[#This Row],[ADRS_GEO_L1_GDUNO]]&amp;", "&amp;Adresses_cegeps[[#This Row],[NOM_MUNCP]]&amp;", "&amp;"Qc, "&amp;Adresses_cegeps[[#This Row],[CD_POSTL_GDUNO]]</f>
        <v>755, Grande Allée Ouest, Québec, Qc, G1S1C1</v>
      </c>
    </row>
    <row r="33" spans="2:19" x14ac:dyDescent="0.25">
      <c r="B33" s="390">
        <v>669639</v>
      </c>
      <c r="C33" s="391" t="s">
        <v>1201</v>
      </c>
      <c r="D33" s="391" t="s">
        <v>1202</v>
      </c>
      <c r="E33" s="391" t="s">
        <v>1203</v>
      </c>
      <c r="F33" s="391"/>
      <c r="G33" s="391">
        <v>23027</v>
      </c>
      <c r="H33" s="391" t="s">
        <v>14</v>
      </c>
      <c r="I33" s="391" t="s">
        <v>993</v>
      </c>
      <c r="J33" s="391" t="s">
        <v>1204</v>
      </c>
      <c r="K33" s="391" t="s">
        <v>1107</v>
      </c>
      <c r="L33" s="391" t="s">
        <v>105</v>
      </c>
      <c r="M33" s="391" t="s">
        <v>1160</v>
      </c>
      <c r="N33" s="391" t="s">
        <v>1205</v>
      </c>
      <c r="O33" s="391" t="s">
        <v>1206</v>
      </c>
      <c r="P33" s="391" t="s">
        <v>1000</v>
      </c>
      <c r="Q33" s="391" t="s">
        <v>1091</v>
      </c>
      <c r="R33" s="391" t="s">
        <v>1207</v>
      </c>
      <c r="S33" s="392" t="str">
        <f>Adresses_cegeps[[#This Row],[ADRS_GEO_L1_GDUNO]]&amp;", "&amp;Adresses_cegeps[[#This Row],[NOM_MUNCP]]&amp;", "&amp;"Qc, "&amp;Adresses_cegeps[[#This Row],[CD_POSTL_GDUNO]]</f>
        <v>905, avenue Honoré-Mercier, bureau 20, Québec, Qc, G1R5M6</v>
      </c>
    </row>
    <row r="34" spans="2:19" x14ac:dyDescent="0.25">
      <c r="B34" s="390">
        <v>690530</v>
      </c>
      <c r="C34" s="391" t="s">
        <v>1208</v>
      </c>
      <c r="D34" s="391" t="s">
        <v>1208</v>
      </c>
      <c r="E34" s="391" t="s">
        <v>1209</v>
      </c>
      <c r="F34" s="391"/>
      <c r="G34" s="391">
        <v>66023</v>
      </c>
      <c r="H34" s="391" t="s">
        <v>6</v>
      </c>
      <c r="I34" s="391" t="s">
        <v>993</v>
      </c>
      <c r="J34" s="391" t="s">
        <v>1210</v>
      </c>
      <c r="K34" s="391" t="s">
        <v>1087</v>
      </c>
      <c r="L34" s="391" t="s">
        <v>105</v>
      </c>
      <c r="M34" s="391" t="s">
        <v>1211</v>
      </c>
      <c r="N34" s="391" t="s">
        <v>1212</v>
      </c>
      <c r="O34" s="391" t="s">
        <v>1213</v>
      </c>
      <c r="P34" s="391" t="s">
        <v>1000</v>
      </c>
      <c r="Q34" s="391" t="s">
        <v>1091</v>
      </c>
      <c r="R34" s="391" t="s">
        <v>1214</v>
      </c>
      <c r="S34" s="392" t="str">
        <f>Adresses_cegeps[[#This Row],[ADRS_GEO_L1_GDUNO]]&amp;", "&amp;Adresses_cegeps[[#This Row],[NOM_MUNCP]]&amp;", "&amp;"Qc, "&amp;Adresses_cegeps[[#This Row],[CD_POSTL_GDUNO]]</f>
        <v>1922, rue Ste-Catherine Ouest 6e étage, Montréal, Qc, H3H1M4</v>
      </c>
    </row>
    <row r="35" spans="2:19" x14ac:dyDescent="0.25">
      <c r="B35" s="390">
        <v>690555</v>
      </c>
      <c r="C35" s="391" t="s">
        <v>1215</v>
      </c>
      <c r="D35" s="391" t="s">
        <v>1215</v>
      </c>
      <c r="E35" s="391" t="s">
        <v>1216</v>
      </c>
      <c r="F35" s="391"/>
      <c r="G35" s="391">
        <v>81017</v>
      </c>
      <c r="H35" s="391" t="s">
        <v>1029</v>
      </c>
      <c r="I35" s="391" t="s">
        <v>993</v>
      </c>
      <c r="J35" s="391" t="s">
        <v>1217</v>
      </c>
      <c r="K35" s="391" t="s">
        <v>1087</v>
      </c>
      <c r="L35" s="391" t="s">
        <v>105</v>
      </c>
      <c r="M35" s="391" t="s">
        <v>1218</v>
      </c>
      <c r="N35" s="391" t="s">
        <v>1219</v>
      </c>
      <c r="O35" s="391" t="s">
        <v>1220</v>
      </c>
      <c r="P35" s="391" t="s">
        <v>1000</v>
      </c>
      <c r="Q35" s="391" t="s">
        <v>1091</v>
      </c>
      <c r="R35" s="391" t="s">
        <v>1221</v>
      </c>
      <c r="S35" s="392" t="str">
        <f>Adresses_cegeps[[#This Row],[ADRS_GEO_L1_GDUNO]]&amp;", "&amp;Adresses_cegeps[[#This Row],[NOM_MUNCP]]&amp;", "&amp;"Qc, "&amp;Adresses_cegeps[[#This Row],[CD_POSTL_GDUNO]]</f>
        <v>101, rue Saint-Jean-Bosco, Gatineau, Qc, J8Y3G5</v>
      </c>
    </row>
    <row r="36" spans="2:19" x14ac:dyDescent="0.25">
      <c r="B36" s="390">
        <v>690556</v>
      </c>
      <c r="C36" s="391" t="s">
        <v>1222</v>
      </c>
      <c r="D36" s="391" t="s">
        <v>1223</v>
      </c>
      <c r="E36" s="391" t="s">
        <v>1216</v>
      </c>
      <c r="F36" s="391"/>
      <c r="G36" s="391">
        <v>81017</v>
      </c>
      <c r="H36" s="391" t="s">
        <v>1029</v>
      </c>
      <c r="I36" s="391" t="s">
        <v>993</v>
      </c>
      <c r="J36" s="391" t="s">
        <v>1217</v>
      </c>
      <c r="K36" s="391" t="s">
        <v>1097</v>
      </c>
      <c r="L36" s="391" t="s">
        <v>105</v>
      </c>
      <c r="M36" s="391" t="s">
        <v>1218</v>
      </c>
      <c r="N36" s="391" t="s">
        <v>1219</v>
      </c>
      <c r="O36" s="391" t="s">
        <v>1220</v>
      </c>
      <c r="P36" s="391" t="s">
        <v>1000</v>
      </c>
      <c r="Q36" s="391" t="s">
        <v>1091</v>
      </c>
      <c r="R36" s="391" t="s">
        <v>1224</v>
      </c>
      <c r="S36" s="392" t="str">
        <f>Adresses_cegeps[[#This Row],[ADRS_GEO_L1_GDUNO]]&amp;", "&amp;Adresses_cegeps[[#This Row],[NOM_MUNCP]]&amp;", "&amp;"Qc, "&amp;Adresses_cegeps[[#This Row],[CD_POSTL_GDUNO]]</f>
        <v>101, rue Saint-Jean-Bosco, Gatineau, Qc, J8Y3G5</v>
      </c>
    </row>
    <row r="37" spans="2:19" x14ac:dyDescent="0.25">
      <c r="B37" s="390">
        <v>669506</v>
      </c>
      <c r="C37" s="391" t="s">
        <v>1225</v>
      </c>
      <c r="D37" s="391" t="s">
        <v>1225</v>
      </c>
      <c r="E37" s="391" t="s">
        <v>1195</v>
      </c>
      <c r="F37" s="391"/>
      <c r="G37" s="391">
        <v>23027</v>
      </c>
      <c r="H37" s="391" t="s">
        <v>14</v>
      </c>
      <c r="I37" s="391" t="s">
        <v>993</v>
      </c>
      <c r="J37" s="391" t="s">
        <v>1196</v>
      </c>
      <c r="K37" s="391" t="s">
        <v>1087</v>
      </c>
      <c r="L37" s="391" t="s">
        <v>105</v>
      </c>
      <c r="M37" s="391" t="s">
        <v>1226</v>
      </c>
      <c r="N37" s="391" t="s">
        <v>1198</v>
      </c>
      <c r="O37" s="391" t="s">
        <v>1199</v>
      </c>
      <c r="P37" s="391" t="s">
        <v>1000</v>
      </c>
      <c r="Q37" s="391" t="s">
        <v>1091</v>
      </c>
      <c r="R37" s="391" t="s">
        <v>1227</v>
      </c>
      <c r="S37" s="392" t="str">
        <f>Adresses_cegeps[[#This Row],[ADRS_GEO_L1_GDUNO]]&amp;", "&amp;Adresses_cegeps[[#This Row],[NOM_MUNCP]]&amp;", "&amp;"Qc, "&amp;Adresses_cegeps[[#This Row],[CD_POSTL_GDUNO]]</f>
        <v>755, Grande Allée Ouest, Québec, Qc, G1S1C1</v>
      </c>
    </row>
    <row r="38" spans="2:19" x14ac:dyDescent="0.25">
      <c r="B38" s="390">
        <v>669511</v>
      </c>
      <c r="C38" s="391" t="s">
        <v>1228</v>
      </c>
      <c r="D38" s="391" t="s">
        <v>1228</v>
      </c>
      <c r="E38" s="391" t="s">
        <v>1229</v>
      </c>
      <c r="F38" s="391"/>
      <c r="G38" s="391">
        <v>23027</v>
      </c>
      <c r="H38" s="391" t="s">
        <v>14</v>
      </c>
      <c r="I38" s="391" t="s">
        <v>993</v>
      </c>
      <c r="J38" s="391" t="s">
        <v>1230</v>
      </c>
      <c r="K38" s="391" t="s">
        <v>1097</v>
      </c>
      <c r="L38" s="391" t="s">
        <v>105</v>
      </c>
      <c r="M38" s="391" t="s">
        <v>1226</v>
      </c>
      <c r="N38" s="391" t="s">
        <v>1231</v>
      </c>
      <c r="O38" s="391" t="s">
        <v>1232</v>
      </c>
      <c r="P38" s="391" t="s">
        <v>1000</v>
      </c>
      <c r="Q38" s="391" t="s">
        <v>1091</v>
      </c>
      <c r="R38" s="391" t="s">
        <v>1233</v>
      </c>
      <c r="S38" s="392" t="str">
        <f>Adresses_cegeps[[#This Row],[ADRS_GEO_L1_GDUNO]]&amp;", "&amp;Adresses_cegeps[[#This Row],[NOM_MUNCP]]&amp;", "&amp;"Qc, "&amp;Adresses_cegeps[[#This Row],[CD_POSTL_GDUNO]]</f>
        <v>611, 6e avenue de l'Aéroport, Québec, Qc, G2G2T4</v>
      </c>
    </row>
    <row r="39" spans="2:19" x14ac:dyDescent="0.25">
      <c r="B39" s="390">
        <v>693511</v>
      </c>
      <c r="C39" s="391" t="s">
        <v>1234</v>
      </c>
      <c r="D39" s="391" t="s">
        <v>1234</v>
      </c>
      <c r="E39" s="391" t="s">
        <v>1235</v>
      </c>
      <c r="F39" s="391"/>
      <c r="G39" s="391">
        <v>66023</v>
      </c>
      <c r="H39" s="391" t="s">
        <v>6</v>
      </c>
      <c r="I39" s="391" t="s">
        <v>993</v>
      </c>
      <c r="J39" s="391" t="s">
        <v>1236</v>
      </c>
      <c r="K39" s="391" t="s">
        <v>1097</v>
      </c>
      <c r="L39" s="391" t="s">
        <v>105</v>
      </c>
      <c r="M39" s="391" t="s">
        <v>1237</v>
      </c>
      <c r="N39" s="391" t="s">
        <v>1238</v>
      </c>
      <c r="O39" s="391" t="s">
        <v>1239</v>
      </c>
      <c r="P39" s="391" t="s">
        <v>1000</v>
      </c>
      <c r="Q39" s="391" t="s">
        <v>1091</v>
      </c>
      <c r="R39" s="391" t="s">
        <v>1240</v>
      </c>
      <c r="S39" s="392" t="str">
        <f>Adresses_cegeps[[#This Row],[ADRS_GEO_L1_GDUNO]]&amp;", "&amp;Adresses_cegeps[[#This Row],[NOM_MUNCP]]&amp;", "&amp;"Qc, "&amp;Adresses_cegeps[[#This Row],[CD_POSTL_GDUNO]]</f>
        <v>5030, rue Jeanne-Mance, Montréal, Qc, H2V4J8</v>
      </c>
    </row>
    <row r="40" spans="2:19" x14ac:dyDescent="0.25">
      <c r="B40" s="390">
        <v>693520</v>
      </c>
      <c r="C40" s="391" t="s">
        <v>1241</v>
      </c>
      <c r="D40" s="391" t="s">
        <v>1242</v>
      </c>
      <c r="E40" s="391" t="s">
        <v>1243</v>
      </c>
      <c r="F40" s="391"/>
      <c r="G40" s="391">
        <v>66072</v>
      </c>
      <c r="H40" s="391" t="s">
        <v>1244</v>
      </c>
      <c r="I40" s="391" t="s">
        <v>993</v>
      </c>
      <c r="J40" s="391" t="s">
        <v>1245</v>
      </c>
      <c r="K40" s="391" t="s">
        <v>1097</v>
      </c>
      <c r="L40" s="391" t="s">
        <v>105</v>
      </c>
      <c r="M40" s="391" t="s">
        <v>1135</v>
      </c>
      <c r="N40" s="391" t="s">
        <v>1246</v>
      </c>
      <c r="O40" s="391" t="s">
        <v>1247</v>
      </c>
      <c r="P40" s="391" t="s">
        <v>1000</v>
      </c>
      <c r="Q40" s="391" t="s">
        <v>1091</v>
      </c>
      <c r="R40" s="391" t="s">
        <v>1248</v>
      </c>
      <c r="S40" s="392" t="str">
        <f>Adresses_cegeps[[#This Row],[ADRS_GEO_L1_GDUNO]]&amp;", "&amp;Adresses_cegeps[[#This Row],[NOM_MUNCP]]&amp;", "&amp;"Qc, "&amp;Adresses_cegeps[[#This Row],[CD_POSTL_GDUNO]]</f>
        <v>2195, avenue Ekers, Mont-Royal, Qc, H1S1C6</v>
      </c>
    </row>
    <row r="41" spans="2:19" x14ac:dyDescent="0.25">
      <c r="B41" s="390">
        <v>693521</v>
      </c>
      <c r="C41" s="391" t="s">
        <v>1241</v>
      </c>
      <c r="D41" s="391" t="s">
        <v>1249</v>
      </c>
      <c r="E41" s="391" t="s">
        <v>1250</v>
      </c>
      <c r="F41" s="391"/>
      <c r="G41" s="391">
        <v>78032</v>
      </c>
      <c r="H41" s="391" t="s">
        <v>1251</v>
      </c>
      <c r="I41" s="391" t="s">
        <v>993</v>
      </c>
      <c r="J41" s="391" t="s">
        <v>1252</v>
      </c>
      <c r="K41" s="391" t="s">
        <v>1097</v>
      </c>
      <c r="L41" s="391" t="s">
        <v>105</v>
      </c>
      <c r="M41" s="391" t="s">
        <v>1135</v>
      </c>
      <c r="N41" s="391" t="s">
        <v>1253</v>
      </c>
      <c r="O41" s="391" t="s">
        <v>1254</v>
      </c>
      <c r="P41" s="391" t="s">
        <v>1000</v>
      </c>
      <c r="Q41" s="391" t="s">
        <v>1091</v>
      </c>
      <c r="R41" s="391" t="s">
        <v>1255</v>
      </c>
      <c r="S41" s="392" t="str">
        <f>Adresses_cegeps[[#This Row],[ADRS_GEO_L1_GDUNO]]&amp;", "&amp;Adresses_cegeps[[#This Row],[NOM_MUNCP]]&amp;", "&amp;"Qc, "&amp;Adresses_cegeps[[#This Row],[CD_POSTL_GDUNO]]</f>
        <v>33, rue Saint-Vincent, Sainte-Agathe-des-Monts, Qc, J8C2A8</v>
      </c>
    </row>
    <row r="42" spans="2:19" x14ac:dyDescent="0.25">
      <c r="B42" s="390">
        <v>693522</v>
      </c>
      <c r="C42" s="391" t="s">
        <v>1241</v>
      </c>
      <c r="D42" s="391" t="s">
        <v>1256</v>
      </c>
      <c r="E42" s="391" t="s">
        <v>1257</v>
      </c>
      <c r="F42" s="391" t="s">
        <v>1258</v>
      </c>
      <c r="G42" s="391">
        <v>58227</v>
      </c>
      <c r="H42" s="391" t="s">
        <v>1105</v>
      </c>
      <c r="I42" s="391" t="s">
        <v>993</v>
      </c>
      <c r="J42" s="391" t="s">
        <v>1259</v>
      </c>
      <c r="K42" s="391" t="s">
        <v>1097</v>
      </c>
      <c r="L42" s="391" t="s">
        <v>105</v>
      </c>
      <c r="M42" s="391" t="s">
        <v>1135</v>
      </c>
      <c r="N42" s="391" t="s">
        <v>1260</v>
      </c>
      <c r="O42" s="391" t="s">
        <v>1261</v>
      </c>
      <c r="P42" s="391" t="s">
        <v>1000</v>
      </c>
      <c r="Q42" s="391" t="s">
        <v>1091</v>
      </c>
      <c r="R42" s="391" t="s">
        <v>1262</v>
      </c>
      <c r="S42" s="392" t="str">
        <f>Adresses_cegeps[[#This Row],[ADRS_GEO_L1_GDUNO]]&amp;", "&amp;Adresses_cegeps[[#This Row],[NOM_MUNCP]]&amp;", "&amp;"Qc, "&amp;Adresses_cegeps[[#This Row],[CD_POSTL_GDUNO]]</f>
        <v>150, place Charles-Le Moyne, Longueuil, Qc, J4K2T4</v>
      </c>
    </row>
    <row r="43" spans="2:19" x14ac:dyDescent="0.25">
      <c r="B43" s="390">
        <v>693530</v>
      </c>
      <c r="C43" s="391" t="s">
        <v>1263</v>
      </c>
      <c r="D43" s="391" t="s">
        <v>1263</v>
      </c>
      <c r="E43" s="391" t="s">
        <v>1264</v>
      </c>
      <c r="F43" s="391"/>
      <c r="G43" s="391">
        <v>66023</v>
      </c>
      <c r="H43" s="391" t="s">
        <v>6</v>
      </c>
      <c r="I43" s="391" t="s">
        <v>993</v>
      </c>
      <c r="J43" s="391" t="s">
        <v>1265</v>
      </c>
      <c r="K43" s="391" t="s">
        <v>1087</v>
      </c>
      <c r="L43" s="391" t="s">
        <v>105</v>
      </c>
      <c r="M43" s="391" t="s">
        <v>1266</v>
      </c>
      <c r="N43" s="391" t="s">
        <v>1267</v>
      </c>
      <c r="O43" s="391" t="s">
        <v>1268</v>
      </c>
      <c r="P43" s="391" t="s">
        <v>1000</v>
      </c>
      <c r="Q43" s="391" t="s">
        <v>1091</v>
      </c>
      <c r="R43" s="391" t="s">
        <v>1269</v>
      </c>
      <c r="S43" s="392" t="str">
        <f>Adresses_cegeps[[#This Row],[ADRS_GEO_L1_GDUNO]]&amp;", "&amp;Adresses_cegeps[[#This Row],[NOM_MUNCP]]&amp;", "&amp;"Qc, "&amp;Adresses_cegeps[[#This Row],[CD_POSTL_GDUNO]]</f>
        <v>1300, boulevard Saint-Joseph, Montréal, Qc, H8S2M8</v>
      </c>
    </row>
    <row r="44" spans="2:19" x14ac:dyDescent="0.25">
      <c r="B44" s="390">
        <v>693540</v>
      </c>
      <c r="C44" s="391" t="s">
        <v>1270</v>
      </c>
      <c r="D44" s="391" t="s">
        <v>1271</v>
      </c>
      <c r="E44" s="391" t="s">
        <v>1272</v>
      </c>
      <c r="F44" s="391"/>
      <c r="G44" s="391">
        <v>58227</v>
      </c>
      <c r="H44" s="391" t="s">
        <v>1105</v>
      </c>
      <c r="I44" s="391" t="s">
        <v>993</v>
      </c>
      <c r="J44" s="391" t="s">
        <v>1273</v>
      </c>
      <c r="K44" s="391" t="s">
        <v>1097</v>
      </c>
      <c r="L44" s="391" t="s">
        <v>105</v>
      </c>
      <c r="M44" s="391" t="s">
        <v>1135</v>
      </c>
      <c r="N44" s="391" t="s">
        <v>1260</v>
      </c>
      <c r="O44" s="391" t="s">
        <v>1261</v>
      </c>
      <c r="P44" s="391" t="s">
        <v>1000</v>
      </c>
      <c r="Q44" s="391" t="s">
        <v>1091</v>
      </c>
      <c r="R44" s="391" t="s">
        <v>1274</v>
      </c>
      <c r="S44" s="392" t="str">
        <f>Adresses_cegeps[[#This Row],[ADRS_GEO_L1_GDUNO]]&amp;", "&amp;Adresses_cegeps[[#This Row],[NOM_MUNCP]]&amp;", "&amp;"Qc, "&amp;Adresses_cegeps[[#This Row],[CD_POSTL_GDUNO]]</f>
        <v>150, place Charles-Le Moyne, bureau 2060, Longueuil, Qc, J4K0A8</v>
      </c>
    </row>
    <row r="45" spans="2:19" x14ac:dyDescent="0.25">
      <c r="B45" s="390">
        <v>693550</v>
      </c>
      <c r="C45" s="391" t="s">
        <v>1275</v>
      </c>
      <c r="D45" s="391" t="s">
        <v>1275</v>
      </c>
      <c r="E45" s="391" t="s">
        <v>1276</v>
      </c>
      <c r="F45" s="391" t="s">
        <v>1277</v>
      </c>
      <c r="G45" s="391">
        <v>66023</v>
      </c>
      <c r="H45" s="391" t="s">
        <v>6</v>
      </c>
      <c r="I45" s="391" t="s">
        <v>993</v>
      </c>
      <c r="J45" s="391" t="s">
        <v>1278</v>
      </c>
      <c r="K45" s="391" t="s">
        <v>1087</v>
      </c>
      <c r="L45" s="391" t="s">
        <v>105</v>
      </c>
      <c r="M45" s="391" t="s">
        <v>1279</v>
      </c>
      <c r="N45" s="391" t="s">
        <v>1280</v>
      </c>
      <c r="O45" s="391" t="s">
        <v>1281</v>
      </c>
      <c r="P45" s="391" t="s">
        <v>1000</v>
      </c>
      <c r="Q45" s="391" t="s">
        <v>1091</v>
      </c>
      <c r="R45" s="391" t="s">
        <v>1282</v>
      </c>
      <c r="S45" s="392" t="str">
        <f>Adresses_cegeps[[#This Row],[ADRS_GEO_L1_GDUNO]]&amp;", "&amp;Adresses_cegeps[[#This Row],[NOM_MUNCP]]&amp;", "&amp;"Qc, "&amp;Adresses_cegeps[[#This Row],[CD_POSTL_GDUNO]]</f>
        <v>1118, rue Sainte-Catherine Ouest, Montréal, Qc, H3B1H5</v>
      </c>
    </row>
    <row r="46" spans="2:19" x14ac:dyDescent="0.25">
      <c r="B46" s="390">
        <v>693551</v>
      </c>
      <c r="C46" s="391" t="s">
        <v>1283</v>
      </c>
      <c r="D46" s="391" t="s">
        <v>1283</v>
      </c>
      <c r="E46" s="391" t="s">
        <v>1276</v>
      </c>
      <c r="F46" s="391" t="s">
        <v>1284</v>
      </c>
      <c r="G46" s="391">
        <v>66023</v>
      </c>
      <c r="H46" s="391" t="s">
        <v>6</v>
      </c>
      <c r="I46" s="391" t="s">
        <v>993</v>
      </c>
      <c r="J46" s="391" t="s">
        <v>1278</v>
      </c>
      <c r="K46" s="391" t="s">
        <v>1097</v>
      </c>
      <c r="L46" s="391" t="s">
        <v>105</v>
      </c>
      <c r="M46" s="391" t="s">
        <v>1279</v>
      </c>
      <c r="N46" s="391" t="s">
        <v>1280</v>
      </c>
      <c r="O46" s="391" t="s">
        <v>1281</v>
      </c>
      <c r="P46" s="391" t="s">
        <v>1000</v>
      </c>
      <c r="Q46" s="391" t="s">
        <v>1091</v>
      </c>
      <c r="R46" s="391" t="s">
        <v>1285</v>
      </c>
      <c r="S46" s="392" t="str">
        <f>Adresses_cegeps[[#This Row],[ADRS_GEO_L1_GDUNO]]&amp;", "&amp;Adresses_cegeps[[#This Row],[NOM_MUNCP]]&amp;", "&amp;"Qc, "&amp;Adresses_cegeps[[#This Row],[CD_POSTL_GDUNO]]</f>
        <v>1118, rue Sainte-Catherine Ouest, Montréal, Qc, H3B1H5</v>
      </c>
    </row>
    <row r="47" spans="2:19" x14ac:dyDescent="0.25">
      <c r="B47" s="390">
        <v>693560</v>
      </c>
      <c r="C47" s="391" t="s">
        <v>1286</v>
      </c>
      <c r="D47" s="391" t="s">
        <v>1286</v>
      </c>
      <c r="E47" s="391" t="s">
        <v>1287</v>
      </c>
      <c r="F47" s="391"/>
      <c r="G47" s="391">
        <v>66023</v>
      </c>
      <c r="H47" s="391" t="s">
        <v>6</v>
      </c>
      <c r="I47" s="391" t="s">
        <v>993</v>
      </c>
      <c r="J47" s="391" t="s">
        <v>1288</v>
      </c>
      <c r="K47" s="391" t="s">
        <v>1087</v>
      </c>
      <c r="L47" s="391" t="s">
        <v>105</v>
      </c>
      <c r="M47" s="391"/>
      <c r="N47" s="391" t="s">
        <v>1289</v>
      </c>
      <c r="O47" s="391" t="s">
        <v>1290</v>
      </c>
      <c r="P47" s="391" t="s">
        <v>1000</v>
      </c>
      <c r="Q47" s="391" t="s">
        <v>1091</v>
      </c>
      <c r="R47" s="391" t="s">
        <v>1291</v>
      </c>
      <c r="S47" s="392" t="str">
        <f>Adresses_cegeps[[#This Row],[ADRS_GEO_L1_GDUNO]]&amp;", "&amp;Adresses_cegeps[[#This Row],[NOM_MUNCP]]&amp;", "&amp;"Qc, "&amp;Adresses_cegeps[[#This Row],[CD_POSTL_GDUNO]]</f>
        <v>1995, rue Bélanger, Montréal, Qc, H2G1B8</v>
      </c>
    </row>
    <row r="48" spans="2:19" x14ac:dyDescent="0.25">
      <c r="B48" s="390">
        <v>693570</v>
      </c>
      <c r="C48" s="391" t="s">
        <v>1292</v>
      </c>
      <c r="D48" s="391" t="s">
        <v>1293</v>
      </c>
      <c r="E48" s="391" t="s">
        <v>1294</v>
      </c>
      <c r="F48" s="391" t="s">
        <v>1295</v>
      </c>
      <c r="G48" s="391">
        <v>66023</v>
      </c>
      <c r="H48" s="391" t="s">
        <v>6</v>
      </c>
      <c r="I48" s="391" t="s">
        <v>993</v>
      </c>
      <c r="J48" s="391" t="s">
        <v>1296</v>
      </c>
      <c r="K48" s="391" t="s">
        <v>1087</v>
      </c>
      <c r="L48" s="391" t="s">
        <v>105</v>
      </c>
      <c r="M48" s="391" t="s">
        <v>1297</v>
      </c>
      <c r="N48" s="391" t="s">
        <v>1298</v>
      </c>
      <c r="O48" s="391" t="s">
        <v>1299</v>
      </c>
      <c r="P48" s="391" t="s">
        <v>1000</v>
      </c>
      <c r="Q48" s="391" t="s">
        <v>1091</v>
      </c>
      <c r="R48" s="391" t="s">
        <v>1300</v>
      </c>
      <c r="S48" s="392" t="str">
        <f>Adresses_cegeps[[#This Row],[ADRS_GEO_L1_GDUNO]]&amp;", "&amp;Adresses_cegeps[[#This Row],[NOM_MUNCP]]&amp;", "&amp;"Qc, "&amp;Adresses_cegeps[[#This Row],[CD_POSTL_GDUNO]]</f>
        <v>1255, boulevard Robert-Bourassa, Montréal, Qc, H3B3V8</v>
      </c>
    </row>
    <row r="49" spans="2:19" x14ac:dyDescent="0.25">
      <c r="B49" s="390">
        <v>693571</v>
      </c>
      <c r="C49" s="391" t="s">
        <v>1301</v>
      </c>
      <c r="D49" s="391" t="s">
        <v>1293</v>
      </c>
      <c r="E49" s="391" t="s">
        <v>1294</v>
      </c>
      <c r="F49" s="391" t="s">
        <v>1295</v>
      </c>
      <c r="G49" s="391">
        <v>66023</v>
      </c>
      <c r="H49" s="391" t="s">
        <v>6</v>
      </c>
      <c r="I49" s="391" t="s">
        <v>993</v>
      </c>
      <c r="J49" s="391" t="s">
        <v>1296</v>
      </c>
      <c r="K49" s="391" t="s">
        <v>1097</v>
      </c>
      <c r="L49" s="391" t="s">
        <v>105</v>
      </c>
      <c r="M49" s="391"/>
      <c r="N49" s="391" t="s">
        <v>1298</v>
      </c>
      <c r="O49" s="391" t="s">
        <v>1299</v>
      </c>
      <c r="P49" s="391" t="s">
        <v>1000</v>
      </c>
      <c r="Q49" s="391" t="s">
        <v>1091</v>
      </c>
      <c r="R49" s="391" t="s">
        <v>1302</v>
      </c>
      <c r="S49" s="392" t="str">
        <f>Adresses_cegeps[[#This Row],[ADRS_GEO_L1_GDUNO]]&amp;", "&amp;Adresses_cegeps[[#This Row],[NOM_MUNCP]]&amp;", "&amp;"Qc, "&amp;Adresses_cegeps[[#This Row],[CD_POSTL_GDUNO]]</f>
        <v>1255, boulevard Robert-Bourassa, Montréal, Qc, H3B3V8</v>
      </c>
    </row>
    <row r="50" spans="2:19" x14ac:dyDescent="0.25">
      <c r="B50" s="390">
        <v>693580</v>
      </c>
      <c r="C50" s="391" t="s">
        <v>1303</v>
      </c>
      <c r="D50" s="391" t="s">
        <v>1303</v>
      </c>
      <c r="E50" s="391" t="s">
        <v>1304</v>
      </c>
      <c r="F50" s="391"/>
      <c r="G50" s="391">
        <v>65005</v>
      </c>
      <c r="H50" s="391" t="s">
        <v>159</v>
      </c>
      <c r="I50" s="391" t="s">
        <v>993</v>
      </c>
      <c r="J50" s="391" t="s">
        <v>1305</v>
      </c>
      <c r="K50" s="391" t="s">
        <v>1097</v>
      </c>
      <c r="L50" s="391" t="s">
        <v>105</v>
      </c>
      <c r="M50" s="391" t="s">
        <v>1306</v>
      </c>
      <c r="N50" s="391" t="s">
        <v>1307</v>
      </c>
      <c r="O50" s="391" t="s">
        <v>1308</v>
      </c>
      <c r="P50" s="391" t="s">
        <v>1000</v>
      </c>
      <c r="Q50" s="391" t="s">
        <v>1091</v>
      </c>
      <c r="R50" s="391" t="s">
        <v>1309</v>
      </c>
      <c r="S50" s="392" t="str">
        <f>Adresses_cegeps[[#This Row],[ADRS_GEO_L1_GDUNO]]&amp;", "&amp;Adresses_cegeps[[#This Row],[NOM_MUNCP]]&amp;", "&amp;"Qc, "&amp;Adresses_cegeps[[#This Row],[CD_POSTL_GDUNO]]</f>
        <v>1595, boulevard Daniel-Johnson, Laval, Qc, H7V4C2</v>
      </c>
    </row>
    <row r="51" spans="2:19" x14ac:dyDescent="0.25">
      <c r="B51" s="390">
        <v>693590</v>
      </c>
      <c r="C51" s="391" t="s">
        <v>1310</v>
      </c>
      <c r="D51" s="391" t="s">
        <v>1310</v>
      </c>
      <c r="E51" s="391" t="s">
        <v>1311</v>
      </c>
      <c r="F51" s="391"/>
      <c r="G51" s="391">
        <v>58227</v>
      </c>
      <c r="H51" s="391" t="s">
        <v>1105</v>
      </c>
      <c r="I51" s="391" t="s">
        <v>993</v>
      </c>
      <c r="J51" s="391" t="s">
        <v>1312</v>
      </c>
      <c r="K51" s="391" t="s">
        <v>1087</v>
      </c>
      <c r="L51" s="391" t="s">
        <v>105</v>
      </c>
      <c r="M51" s="391" t="s">
        <v>1313</v>
      </c>
      <c r="N51" s="391" t="s">
        <v>1314</v>
      </c>
      <c r="O51" s="391" t="s">
        <v>1315</v>
      </c>
      <c r="P51" s="391" t="s">
        <v>1000</v>
      </c>
      <c r="Q51" s="391" t="s">
        <v>1091</v>
      </c>
      <c r="R51" s="391" t="s">
        <v>1316</v>
      </c>
      <c r="S51" s="392" t="str">
        <f>Adresses_cegeps[[#This Row],[ADRS_GEO_L1_GDUNO]]&amp;", "&amp;Adresses_cegeps[[#This Row],[NOM_MUNCP]]&amp;", "&amp;"Qc, "&amp;Adresses_cegeps[[#This Row],[CD_POSTL_GDUNO]]</f>
        <v>5800, route de l'Aéroport, Longueuil, Qc, J3Y8Y9</v>
      </c>
    </row>
    <row r="52" spans="2:19" x14ac:dyDescent="0.25">
      <c r="B52" s="390">
        <v>693591</v>
      </c>
      <c r="C52" s="391" t="s">
        <v>1317</v>
      </c>
      <c r="D52" s="391" t="s">
        <v>1317</v>
      </c>
      <c r="E52" s="391" t="s">
        <v>1318</v>
      </c>
      <c r="F52" s="391"/>
      <c r="G52" s="391">
        <v>58227</v>
      </c>
      <c r="H52" s="391" t="s">
        <v>1105</v>
      </c>
      <c r="I52" s="391" t="s">
        <v>993</v>
      </c>
      <c r="J52" s="391" t="s">
        <v>1312</v>
      </c>
      <c r="K52" s="391" t="s">
        <v>1097</v>
      </c>
      <c r="L52" s="391" t="s">
        <v>105</v>
      </c>
      <c r="M52" s="391" t="s">
        <v>1313</v>
      </c>
      <c r="N52" s="391" t="s">
        <v>1319</v>
      </c>
      <c r="O52" s="391" t="s">
        <v>1320</v>
      </c>
      <c r="P52" s="391" t="s">
        <v>1000</v>
      </c>
      <c r="Q52" s="391" t="s">
        <v>1091</v>
      </c>
      <c r="R52" s="391" t="s">
        <v>1321</v>
      </c>
      <c r="S52" s="392" t="str">
        <f>Adresses_cegeps[[#This Row],[ADRS_GEO_L1_GDUNO]]&amp;", "&amp;Adresses_cegeps[[#This Row],[NOM_MUNCP]]&amp;", "&amp;"Qc, "&amp;Adresses_cegeps[[#This Row],[CD_POSTL_GDUNO]]</f>
        <v>5800, route de l¿Aéroport, Longueuil, Qc, J3Y8Y9</v>
      </c>
    </row>
    <row r="53" spans="2:19" x14ac:dyDescent="0.25">
      <c r="B53" s="390">
        <v>693600</v>
      </c>
      <c r="C53" s="391" t="s">
        <v>1322</v>
      </c>
      <c r="D53" s="391" t="s">
        <v>1322</v>
      </c>
      <c r="E53" s="391" t="s">
        <v>1323</v>
      </c>
      <c r="F53" s="391" t="s">
        <v>1324</v>
      </c>
      <c r="G53" s="391">
        <v>66023</v>
      </c>
      <c r="H53" s="391" t="s">
        <v>6</v>
      </c>
      <c r="I53" s="391" t="s">
        <v>993</v>
      </c>
      <c r="J53" s="391" t="s">
        <v>1325</v>
      </c>
      <c r="K53" s="391" t="s">
        <v>1087</v>
      </c>
      <c r="L53" s="391" t="s">
        <v>105</v>
      </c>
      <c r="M53" s="391" t="s">
        <v>1326</v>
      </c>
      <c r="N53" s="391" t="s">
        <v>1327</v>
      </c>
      <c r="O53" s="391" t="s">
        <v>1328</v>
      </c>
      <c r="P53" s="391" t="s">
        <v>1000</v>
      </c>
      <c r="Q53" s="391" t="s">
        <v>1091</v>
      </c>
      <c r="R53" s="391" t="s">
        <v>1329</v>
      </c>
      <c r="S53" s="392" t="str">
        <f>Adresses_cegeps[[#This Row],[ADRS_GEO_L1_GDUNO]]&amp;", "&amp;Adresses_cegeps[[#This Row],[NOM_MUNCP]]&amp;", "&amp;"Qc, "&amp;Adresses_cegeps[[#This Row],[CD_POSTL_GDUNO]]</f>
        <v>1440, rue Sainte-Catherine Ouest, Montréal, Qc, H3G1R8</v>
      </c>
    </row>
    <row r="54" spans="2:19" x14ac:dyDescent="0.25">
      <c r="B54" s="390">
        <v>693603</v>
      </c>
      <c r="C54" s="391" t="s">
        <v>1330</v>
      </c>
      <c r="D54" s="391" t="s">
        <v>1331</v>
      </c>
      <c r="E54" s="391" t="s">
        <v>1332</v>
      </c>
      <c r="F54" s="391"/>
      <c r="G54" s="391">
        <v>66023</v>
      </c>
      <c r="H54" s="391" t="s">
        <v>6</v>
      </c>
      <c r="I54" s="391" t="s">
        <v>993</v>
      </c>
      <c r="J54" s="391" t="s">
        <v>1333</v>
      </c>
      <c r="K54" s="391" t="s">
        <v>1087</v>
      </c>
      <c r="L54" s="391" t="s">
        <v>105</v>
      </c>
      <c r="M54" s="391" t="s">
        <v>1334</v>
      </c>
      <c r="N54" s="391" t="s">
        <v>1335</v>
      </c>
      <c r="O54" s="391" t="s">
        <v>1336</v>
      </c>
      <c r="P54" s="391" t="s">
        <v>1000</v>
      </c>
      <c r="Q54" s="391" t="s">
        <v>1091</v>
      </c>
      <c r="R54" s="391" t="s">
        <v>1337</v>
      </c>
      <c r="S54" s="392" t="str">
        <f>Adresses_cegeps[[#This Row],[ADRS_GEO_L1_GDUNO]]&amp;", "&amp;Adresses_cegeps[[#This Row],[NOM_MUNCP]]&amp;", "&amp;"Qc, "&amp;Adresses_cegeps[[#This Row],[CD_POSTL_GDUNO]]</f>
        <v>430-5455, Avenue de Gaspé, Montréal, Qc, H2T3B3</v>
      </c>
    </row>
    <row r="55" spans="2:19" x14ac:dyDescent="0.25">
      <c r="B55" s="390">
        <v>693610</v>
      </c>
      <c r="C55" s="391" t="s">
        <v>1338</v>
      </c>
      <c r="D55" s="391" t="s">
        <v>1339</v>
      </c>
      <c r="E55" s="391" t="s">
        <v>1340</v>
      </c>
      <c r="F55" s="391" t="s">
        <v>1341</v>
      </c>
      <c r="G55" s="391">
        <v>66023</v>
      </c>
      <c r="H55" s="391" t="s">
        <v>6</v>
      </c>
      <c r="I55" s="391" t="s">
        <v>993</v>
      </c>
      <c r="J55" s="391" t="s">
        <v>1342</v>
      </c>
      <c r="K55" s="391" t="s">
        <v>1087</v>
      </c>
      <c r="L55" s="391" t="s">
        <v>105</v>
      </c>
      <c r="M55" s="391" t="s">
        <v>1343</v>
      </c>
      <c r="N55" s="391" t="s">
        <v>1298</v>
      </c>
      <c r="O55" s="391" t="s">
        <v>1299</v>
      </c>
      <c r="P55" s="391" t="s">
        <v>1000</v>
      </c>
      <c r="Q55" s="391" t="s">
        <v>1091</v>
      </c>
      <c r="R55" s="391" t="s">
        <v>1344</v>
      </c>
      <c r="S55" s="392" t="str">
        <f>Adresses_cegeps[[#This Row],[ADRS_GEO_L1_GDUNO]]&amp;", "&amp;Adresses_cegeps[[#This Row],[NOM_MUNCP]]&amp;", "&amp;"Qc, "&amp;Adresses_cegeps[[#This Row],[CD_POSTL_GDUNO]]</f>
        <v>1980, rue Sherbrooke Ouest, Montréal, Qc, H3H1E8</v>
      </c>
    </row>
    <row r="56" spans="2:19" x14ac:dyDescent="0.25">
      <c r="B56" s="390">
        <v>693611</v>
      </c>
      <c r="C56" s="391" t="s">
        <v>1345</v>
      </c>
      <c r="D56" s="391" t="s">
        <v>1346</v>
      </c>
      <c r="E56" s="391" t="s">
        <v>1340</v>
      </c>
      <c r="F56" s="391" t="s">
        <v>1347</v>
      </c>
      <c r="G56" s="391">
        <v>66023</v>
      </c>
      <c r="H56" s="391" t="s">
        <v>6</v>
      </c>
      <c r="I56" s="391" t="s">
        <v>993</v>
      </c>
      <c r="J56" s="391" t="s">
        <v>1342</v>
      </c>
      <c r="K56" s="391" t="s">
        <v>1097</v>
      </c>
      <c r="L56" s="391" t="s">
        <v>105</v>
      </c>
      <c r="M56" s="391" t="s">
        <v>1343</v>
      </c>
      <c r="N56" s="391" t="s">
        <v>1348</v>
      </c>
      <c r="O56" s="391" t="s">
        <v>1349</v>
      </c>
      <c r="P56" s="391" t="s">
        <v>1000</v>
      </c>
      <c r="Q56" s="391" t="s">
        <v>1091</v>
      </c>
      <c r="R56" s="391" t="s">
        <v>1350</v>
      </c>
      <c r="S56" s="392" t="str">
        <f>Adresses_cegeps[[#This Row],[ADRS_GEO_L1_GDUNO]]&amp;", "&amp;Adresses_cegeps[[#This Row],[NOM_MUNCP]]&amp;", "&amp;"Qc, "&amp;Adresses_cegeps[[#This Row],[CD_POSTL_GDUNO]]</f>
        <v>1980, rue Sherbrooke Ouest, Montréal, Qc, H3H1E8</v>
      </c>
    </row>
    <row r="57" spans="2:19" x14ac:dyDescent="0.25">
      <c r="B57" s="390">
        <v>693620</v>
      </c>
      <c r="C57" s="391" t="s">
        <v>1351</v>
      </c>
      <c r="D57" s="391" t="s">
        <v>1352</v>
      </c>
      <c r="E57" s="391" t="s">
        <v>1353</v>
      </c>
      <c r="F57" s="391" t="s">
        <v>1354</v>
      </c>
      <c r="G57" s="391">
        <v>66023</v>
      </c>
      <c r="H57" s="391" t="s">
        <v>6</v>
      </c>
      <c r="I57" s="391" t="s">
        <v>993</v>
      </c>
      <c r="J57" s="391" t="s">
        <v>1355</v>
      </c>
      <c r="K57" s="391" t="s">
        <v>1097</v>
      </c>
      <c r="L57" s="391" t="s">
        <v>105</v>
      </c>
      <c r="M57" s="391" t="s">
        <v>1356</v>
      </c>
      <c r="N57" s="391" t="s">
        <v>1357</v>
      </c>
      <c r="O57" s="391" t="s">
        <v>1358</v>
      </c>
      <c r="P57" s="391" t="s">
        <v>1000</v>
      </c>
      <c r="Q57" s="391" t="s">
        <v>1091</v>
      </c>
      <c r="R57" s="391" t="s">
        <v>1359</v>
      </c>
      <c r="S57" s="392" t="str">
        <f>Adresses_cegeps[[#This Row],[ADRS_GEO_L1_GDUNO]]&amp;", "&amp;Adresses_cegeps[[#This Row],[NOM_MUNCP]]&amp;", "&amp;"Qc, "&amp;Adresses_cegeps[[#This Row],[CD_POSTL_GDUNO]]</f>
        <v>888, boulevard De Maisonneuve Est, Montréal, Qc, H2L4S8</v>
      </c>
    </row>
    <row r="58" spans="2:19" x14ac:dyDescent="0.25">
      <c r="B58" s="390">
        <v>693630</v>
      </c>
      <c r="C58" s="391" t="s">
        <v>1360</v>
      </c>
      <c r="D58" s="391" t="s">
        <v>1360</v>
      </c>
      <c r="E58" s="391" t="s">
        <v>1361</v>
      </c>
      <c r="F58" s="391" t="s">
        <v>1362</v>
      </c>
      <c r="G58" s="391">
        <v>66023</v>
      </c>
      <c r="H58" s="391" t="s">
        <v>6</v>
      </c>
      <c r="I58" s="391" t="s">
        <v>993</v>
      </c>
      <c r="J58" s="391" t="s">
        <v>1363</v>
      </c>
      <c r="K58" s="391" t="s">
        <v>1087</v>
      </c>
      <c r="L58" s="391" t="s">
        <v>105</v>
      </c>
      <c r="M58" s="391" t="s">
        <v>1364</v>
      </c>
      <c r="N58" s="391" t="s">
        <v>1365</v>
      </c>
      <c r="O58" s="391" t="s">
        <v>1366</v>
      </c>
      <c r="P58" s="391" t="s">
        <v>1000</v>
      </c>
      <c r="Q58" s="391" t="s">
        <v>1091</v>
      </c>
      <c r="R58" s="391" t="s">
        <v>1367</v>
      </c>
      <c r="S58" s="392" t="str">
        <f>Adresses_cegeps[[#This Row],[ADRS_GEO_L1_GDUNO]]&amp;", "&amp;Adresses_cegeps[[#This Row],[NOM_MUNCP]]&amp;", "&amp;"Qc, "&amp;Adresses_cegeps[[#This Row],[CD_POSTL_GDUNO]]</f>
        <v>460, rue Sainte-Catherine Ouest, Montréal, Qc, H3B1A7</v>
      </c>
    </row>
    <row r="59" spans="2:19" x14ac:dyDescent="0.25">
      <c r="B59" s="390">
        <v>693695</v>
      </c>
      <c r="C59" s="391" t="s">
        <v>1368</v>
      </c>
      <c r="D59" s="391" t="s">
        <v>1368</v>
      </c>
      <c r="E59" s="391" t="s">
        <v>1369</v>
      </c>
      <c r="F59" s="391"/>
      <c r="G59" s="391">
        <v>49058</v>
      </c>
      <c r="H59" s="391" t="s">
        <v>418</v>
      </c>
      <c r="I59" s="391" t="s">
        <v>993</v>
      </c>
      <c r="J59" s="391" t="s">
        <v>1370</v>
      </c>
      <c r="K59" s="391" t="s">
        <v>1087</v>
      </c>
      <c r="L59" s="391" t="s">
        <v>105</v>
      </c>
      <c r="M59" s="391" t="s">
        <v>1371</v>
      </c>
      <c r="N59" s="391" t="s">
        <v>1372</v>
      </c>
      <c r="O59" s="391" t="s">
        <v>1373</v>
      </c>
      <c r="P59" s="391" t="s">
        <v>1000</v>
      </c>
      <c r="Q59" s="391" t="s">
        <v>1091</v>
      </c>
      <c r="R59" s="391" t="s">
        <v>1374</v>
      </c>
      <c r="S59" s="392" t="str">
        <f>Adresses_cegeps[[#This Row],[ADRS_GEO_L1_GDUNO]]&amp;", "&amp;Adresses_cegeps[[#This Row],[NOM_MUNCP]]&amp;", "&amp;"Qc, "&amp;Adresses_cegeps[[#This Row],[CD_POSTL_GDUNO]]</f>
        <v>10-4789, boulevard Allard, Drummondville, Qc, J2A2R8</v>
      </c>
    </row>
    <row r="60" spans="2:19" x14ac:dyDescent="0.25">
      <c r="B60" s="390">
        <v>693696</v>
      </c>
      <c r="C60" s="391" t="s">
        <v>1368</v>
      </c>
      <c r="D60" s="391" t="s">
        <v>1375</v>
      </c>
      <c r="E60" s="391" t="s">
        <v>1369</v>
      </c>
      <c r="F60" s="391"/>
      <c r="G60" s="391">
        <v>49058</v>
      </c>
      <c r="H60" s="391" t="s">
        <v>418</v>
      </c>
      <c r="I60" s="391" t="s">
        <v>993</v>
      </c>
      <c r="J60" s="391" t="s">
        <v>1370</v>
      </c>
      <c r="K60" s="391" t="s">
        <v>1097</v>
      </c>
      <c r="L60" s="391" t="s">
        <v>105</v>
      </c>
      <c r="M60" s="391" t="s">
        <v>1371</v>
      </c>
      <c r="N60" s="391" t="s">
        <v>1372</v>
      </c>
      <c r="O60" s="391" t="s">
        <v>1373</v>
      </c>
      <c r="P60" s="391" t="s">
        <v>1000</v>
      </c>
      <c r="Q60" s="391" t="s">
        <v>1091</v>
      </c>
      <c r="R60" s="391" t="s">
        <v>1374</v>
      </c>
      <c r="S60" s="392" t="str">
        <f>Adresses_cegeps[[#This Row],[ADRS_GEO_L1_GDUNO]]&amp;", "&amp;Adresses_cegeps[[#This Row],[NOM_MUNCP]]&amp;", "&amp;"Qc, "&amp;Adresses_cegeps[[#This Row],[CD_POSTL_GDUNO]]</f>
        <v>10-4789, boulevard Allard, Drummondville, Qc, J2A2R8</v>
      </c>
    </row>
    <row r="61" spans="2:19" x14ac:dyDescent="0.25">
      <c r="B61" s="390">
        <v>693697</v>
      </c>
      <c r="C61" s="391" t="s">
        <v>1376</v>
      </c>
      <c r="D61" s="391" t="s">
        <v>1376</v>
      </c>
      <c r="E61" s="391" t="s">
        <v>1377</v>
      </c>
      <c r="F61" s="391" t="s">
        <v>1378</v>
      </c>
      <c r="G61" s="391">
        <v>64015</v>
      </c>
      <c r="H61" s="391" t="s">
        <v>1379</v>
      </c>
      <c r="I61" s="391" t="s">
        <v>993</v>
      </c>
      <c r="J61" s="391" t="s">
        <v>1380</v>
      </c>
      <c r="K61" s="391" t="s">
        <v>1087</v>
      </c>
      <c r="L61" s="391" t="s">
        <v>105</v>
      </c>
      <c r="M61" s="391" t="s">
        <v>1381</v>
      </c>
      <c r="N61" s="391" t="s">
        <v>1382</v>
      </c>
      <c r="O61" s="391" t="s">
        <v>1383</v>
      </c>
      <c r="P61" s="391" t="s">
        <v>1000</v>
      </c>
      <c r="Q61" s="391" t="s">
        <v>1091</v>
      </c>
      <c r="R61" s="391" t="s">
        <v>1384</v>
      </c>
      <c r="S61" s="392" t="str">
        <f>Adresses_cegeps[[#This Row],[ADRS_GEO_L1_GDUNO]]&amp;", "&amp;Adresses_cegeps[[#This Row],[NOM_MUNCP]]&amp;", "&amp;"Qc, "&amp;Adresses_cegeps[[#This Row],[CD_POSTL_GDUNO]]</f>
        <v>3320, avenue de La Gare, Mascouche, Qc, J7K3C1</v>
      </c>
    </row>
    <row r="62" spans="2:19" x14ac:dyDescent="0.25">
      <c r="B62" s="390">
        <v>693698</v>
      </c>
      <c r="C62" s="391" t="s">
        <v>1385</v>
      </c>
      <c r="D62" s="391" t="s">
        <v>1386</v>
      </c>
      <c r="E62" s="391" t="s">
        <v>1377</v>
      </c>
      <c r="F62" s="391" t="s">
        <v>1378</v>
      </c>
      <c r="G62" s="391">
        <v>64015</v>
      </c>
      <c r="H62" s="391" t="s">
        <v>1379</v>
      </c>
      <c r="I62" s="391" t="s">
        <v>993</v>
      </c>
      <c r="J62" s="391" t="s">
        <v>1380</v>
      </c>
      <c r="K62" s="391" t="s">
        <v>1097</v>
      </c>
      <c r="L62" s="391" t="s">
        <v>105</v>
      </c>
      <c r="M62" s="391" t="s">
        <v>1381</v>
      </c>
      <c r="N62" s="391" t="s">
        <v>1382</v>
      </c>
      <c r="O62" s="391" t="s">
        <v>1383</v>
      </c>
      <c r="P62" s="391" t="s">
        <v>1000</v>
      </c>
      <c r="Q62" s="391" t="s">
        <v>1091</v>
      </c>
      <c r="R62" s="391" t="s">
        <v>1387</v>
      </c>
      <c r="S62" s="392" t="str">
        <f>Adresses_cegeps[[#This Row],[ADRS_GEO_L1_GDUNO]]&amp;", "&amp;Adresses_cegeps[[#This Row],[NOM_MUNCP]]&amp;", "&amp;"Qc, "&amp;Adresses_cegeps[[#This Row],[CD_POSTL_GDUNO]]</f>
        <v>3320, avenue de La Gare, Mascouche, Qc, J7K3C1</v>
      </c>
    </row>
    <row r="63" spans="2:19" x14ac:dyDescent="0.25">
      <c r="B63" s="390">
        <v>693699</v>
      </c>
      <c r="C63" s="391" t="s">
        <v>1388</v>
      </c>
      <c r="D63" s="391" t="s">
        <v>1388</v>
      </c>
      <c r="E63" s="391" t="s">
        <v>1389</v>
      </c>
      <c r="F63" s="391"/>
      <c r="G63" s="391">
        <v>66023</v>
      </c>
      <c r="H63" s="391" t="s">
        <v>6</v>
      </c>
      <c r="I63" s="391" t="s">
        <v>993</v>
      </c>
      <c r="J63" s="391" t="s">
        <v>1390</v>
      </c>
      <c r="K63" s="391" t="s">
        <v>1087</v>
      </c>
      <c r="L63" s="391" t="s">
        <v>105</v>
      </c>
      <c r="M63" s="391" t="s">
        <v>1391</v>
      </c>
      <c r="N63" s="391" t="s">
        <v>1392</v>
      </c>
      <c r="O63" s="391" t="s">
        <v>1393</v>
      </c>
      <c r="P63" s="391" t="s">
        <v>1000</v>
      </c>
      <c r="Q63" s="391" t="s">
        <v>1091</v>
      </c>
      <c r="R63" s="391" t="s">
        <v>1394</v>
      </c>
      <c r="S63" s="392" t="str">
        <f>Adresses_cegeps[[#This Row],[ADRS_GEO_L1_GDUNO]]&amp;", "&amp;Adresses_cegeps[[#This Row],[NOM_MUNCP]]&amp;", "&amp;"Qc, "&amp;Adresses_cegeps[[#This Row],[CD_POSTL_GDUNO]]</f>
        <v>300, boulevard Marcel-Laurin, bureau 200, Montréal, Qc, H4M2L4</v>
      </c>
    </row>
    <row r="64" spans="2:19" x14ac:dyDescent="0.25">
      <c r="B64" s="390">
        <v>693700</v>
      </c>
      <c r="C64" s="391" t="s">
        <v>1395</v>
      </c>
      <c r="D64" s="391" t="s">
        <v>1396</v>
      </c>
      <c r="E64" s="391" t="s">
        <v>1389</v>
      </c>
      <c r="F64" s="391"/>
      <c r="G64" s="391">
        <v>66023</v>
      </c>
      <c r="H64" s="391" t="s">
        <v>6</v>
      </c>
      <c r="I64" s="391" t="s">
        <v>993</v>
      </c>
      <c r="J64" s="391" t="s">
        <v>1390</v>
      </c>
      <c r="K64" s="391" t="s">
        <v>1097</v>
      </c>
      <c r="L64" s="391" t="s">
        <v>105</v>
      </c>
      <c r="M64" s="391" t="s">
        <v>1391</v>
      </c>
      <c r="N64" s="391" t="s">
        <v>1392</v>
      </c>
      <c r="O64" s="391" t="s">
        <v>1393</v>
      </c>
      <c r="P64" s="391" t="s">
        <v>1000</v>
      </c>
      <c r="Q64" s="391" t="s">
        <v>1091</v>
      </c>
      <c r="R64" s="391" t="s">
        <v>1397</v>
      </c>
      <c r="S64" s="392" t="str">
        <f>Adresses_cegeps[[#This Row],[ADRS_GEO_L1_GDUNO]]&amp;", "&amp;Adresses_cegeps[[#This Row],[NOM_MUNCP]]&amp;", "&amp;"Qc, "&amp;Adresses_cegeps[[#This Row],[CD_POSTL_GDUNO]]</f>
        <v>300, boulevard Marcel-Laurin, bureau 200, Montréal, Qc, H4M2L4</v>
      </c>
    </row>
    <row r="65" spans="2:19" x14ac:dyDescent="0.25">
      <c r="B65" s="390">
        <v>693701</v>
      </c>
      <c r="C65" s="391" t="s">
        <v>1388</v>
      </c>
      <c r="D65" s="391" t="s">
        <v>1388</v>
      </c>
      <c r="E65" s="391" t="s">
        <v>1398</v>
      </c>
      <c r="F65" s="391" t="s">
        <v>1399</v>
      </c>
      <c r="G65" s="391">
        <v>74005</v>
      </c>
      <c r="H65" s="391" t="s">
        <v>1400</v>
      </c>
      <c r="I65" s="391" t="s">
        <v>993</v>
      </c>
      <c r="J65" s="391" t="s">
        <v>1401</v>
      </c>
      <c r="K65" s="391" t="s">
        <v>1097</v>
      </c>
      <c r="L65" s="391" t="s">
        <v>105</v>
      </c>
      <c r="M65" s="391" t="s">
        <v>1391</v>
      </c>
      <c r="N65" s="391" t="s">
        <v>1402</v>
      </c>
      <c r="O65" s="391" t="s">
        <v>1403</v>
      </c>
      <c r="P65" s="391" t="s">
        <v>1000</v>
      </c>
      <c r="Q65" s="391" t="s">
        <v>1091</v>
      </c>
      <c r="R65" s="391" t="s">
        <v>1404</v>
      </c>
      <c r="S65" s="392" t="str">
        <f>Adresses_cegeps[[#This Row],[ADRS_GEO_L1_GDUNO]]&amp;", "&amp;Adresses_cegeps[[#This Row],[NOM_MUNCP]]&amp;", "&amp;"Qc, "&amp;Adresses_cegeps[[#This Row],[CD_POSTL_GDUNO]]</f>
        <v>12550, rue Service A-4, Mirabel, Qc, J7N1E8</v>
      </c>
    </row>
    <row r="66" spans="2:19" x14ac:dyDescent="0.25">
      <c r="B66" s="390">
        <v>693702</v>
      </c>
      <c r="C66" s="391" t="s">
        <v>1388</v>
      </c>
      <c r="D66" s="391" t="s">
        <v>1388</v>
      </c>
      <c r="E66" s="391" t="s">
        <v>1398</v>
      </c>
      <c r="F66" s="391" t="s">
        <v>1399</v>
      </c>
      <c r="G66" s="391">
        <v>74005</v>
      </c>
      <c r="H66" s="391" t="s">
        <v>1400</v>
      </c>
      <c r="I66" s="391" t="s">
        <v>993</v>
      </c>
      <c r="J66" s="391" t="s">
        <v>1401</v>
      </c>
      <c r="K66" s="391" t="s">
        <v>1097</v>
      </c>
      <c r="L66" s="391" t="s">
        <v>105</v>
      </c>
      <c r="M66" s="391" t="s">
        <v>1391</v>
      </c>
      <c r="N66" s="391" t="s">
        <v>1402</v>
      </c>
      <c r="O66" s="391" t="s">
        <v>1403</v>
      </c>
      <c r="P66" s="391" t="s">
        <v>1000</v>
      </c>
      <c r="Q66" s="391" t="s">
        <v>1091</v>
      </c>
      <c r="R66" s="391" t="s">
        <v>1404</v>
      </c>
      <c r="S66" s="392" t="str">
        <f>Adresses_cegeps[[#This Row],[ADRS_GEO_L1_GDUNO]]&amp;", "&amp;Adresses_cegeps[[#This Row],[NOM_MUNCP]]&amp;", "&amp;"Qc, "&amp;Adresses_cegeps[[#This Row],[CD_POSTL_GDUNO]]</f>
        <v>12550, rue Service A-4, Mirabel, Qc, J7N1E8</v>
      </c>
    </row>
    <row r="67" spans="2:19" x14ac:dyDescent="0.25">
      <c r="B67" s="390">
        <v>693710</v>
      </c>
      <c r="C67" s="391" t="s">
        <v>1405</v>
      </c>
      <c r="D67" s="391" t="s">
        <v>1405</v>
      </c>
      <c r="E67" s="391" t="s">
        <v>1406</v>
      </c>
      <c r="F67" s="391"/>
      <c r="G67" s="391">
        <v>66023</v>
      </c>
      <c r="H67" s="391" t="s">
        <v>6</v>
      </c>
      <c r="I67" s="391" t="s">
        <v>993</v>
      </c>
      <c r="J67" s="391" t="s">
        <v>1407</v>
      </c>
      <c r="K67" s="391" t="s">
        <v>1087</v>
      </c>
      <c r="L67" s="391" t="s">
        <v>105</v>
      </c>
      <c r="M67" s="391" t="s">
        <v>1408</v>
      </c>
      <c r="N67" s="391" t="s">
        <v>1409</v>
      </c>
      <c r="O67" s="391" t="s">
        <v>1410</v>
      </c>
      <c r="P67" s="391" t="s">
        <v>1000</v>
      </c>
      <c r="Q67" s="391" t="s">
        <v>1091</v>
      </c>
      <c r="R67" s="391" t="s">
        <v>1411</v>
      </c>
      <c r="S67" s="392" t="str">
        <f>Adresses_cegeps[[#This Row],[ADRS_GEO_L1_GDUNO]]&amp;", "&amp;Adresses_cegeps[[#This Row],[NOM_MUNCP]]&amp;", "&amp;"Qc, "&amp;Adresses_cegeps[[#This Row],[CD_POSTL_GDUNO]]</f>
        <v>410, rue St-Nicolas, bureau 300, Montréal, Qc, H2Y2P5</v>
      </c>
    </row>
    <row r="68" spans="2:19" x14ac:dyDescent="0.25">
      <c r="B68" s="390">
        <v>693711</v>
      </c>
      <c r="C68" s="391" t="s">
        <v>1412</v>
      </c>
      <c r="D68" s="391" t="s">
        <v>1412</v>
      </c>
      <c r="E68" s="391" t="s">
        <v>1406</v>
      </c>
      <c r="F68" s="391"/>
      <c r="G68" s="391">
        <v>66023</v>
      </c>
      <c r="H68" s="391" t="s">
        <v>6</v>
      </c>
      <c r="I68" s="391" t="s">
        <v>993</v>
      </c>
      <c r="J68" s="391" t="s">
        <v>1407</v>
      </c>
      <c r="K68" s="391" t="s">
        <v>1097</v>
      </c>
      <c r="L68" s="391" t="s">
        <v>105</v>
      </c>
      <c r="M68" s="391" t="s">
        <v>1408</v>
      </c>
      <c r="N68" s="391" t="s">
        <v>1409</v>
      </c>
      <c r="O68" s="391" t="s">
        <v>1410</v>
      </c>
      <c r="P68" s="391" t="s">
        <v>1000</v>
      </c>
      <c r="Q68" s="391" t="s">
        <v>1091</v>
      </c>
      <c r="R68" s="391" t="s">
        <v>1413</v>
      </c>
      <c r="S68" s="392" t="str">
        <f>Adresses_cegeps[[#This Row],[ADRS_GEO_L1_GDUNO]]&amp;", "&amp;Adresses_cegeps[[#This Row],[NOM_MUNCP]]&amp;", "&amp;"Qc, "&amp;Adresses_cegeps[[#This Row],[CD_POSTL_GDUNO]]</f>
        <v>410, rue St-Nicolas, bureau 300, Montréal, Qc, H2Y2P5</v>
      </c>
    </row>
    <row r="69" spans="2:19" x14ac:dyDescent="0.25">
      <c r="B69" s="390">
        <v>693720</v>
      </c>
      <c r="C69" s="391" t="s">
        <v>1414</v>
      </c>
      <c r="D69" s="391" t="s">
        <v>1414</v>
      </c>
      <c r="E69" s="391" t="s">
        <v>1415</v>
      </c>
      <c r="F69" s="391"/>
      <c r="G69" s="391">
        <v>66023</v>
      </c>
      <c r="H69" s="391" t="s">
        <v>6</v>
      </c>
      <c r="I69" s="391" t="s">
        <v>993</v>
      </c>
      <c r="J69" s="391" t="s">
        <v>1416</v>
      </c>
      <c r="K69" s="391" t="s">
        <v>1087</v>
      </c>
      <c r="L69" s="391" t="s">
        <v>105</v>
      </c>
      <c r="M69" s="391" t="s">
        <v>1417</v>
      </c>
      <c r="N69" s="391" t="s">
        <v>1418</v>
      </c>
      <c r="O69" s="391" t="s">
        <v>1419</v>
      </c>
      <c r="P69" s="391" t="s">
        <v>1000</v>
      </c>
      <c r="Q69" s="391" t="s">
        <v>1091</v>
      </c>
      <c r="R69" s="391" t="s">
        <v>1420</v>
      </c>
      <c r="S69" s="392" t="str">
        <f>Adresses_cegeps[[#This Row],[ADRS_GEO_L1_GDUNO]]&amp;", "&amp;Adresses_cegeps[[#This Row],[NOM_MUNCP]]&amp;", "&amp;"Qc, "&amp;Adresses_cegeps[[#This Row],[CD_POSTL_GDUNO]]</f>
        <v>5285, boulevard Décarie, bureau 100, Montréal, Qc, H3W3C2</v>
      </c>
    </row>
    <row r="70" spans="2:19" x14ac:dyDescent="0.25">
      <c r="B70" s="390">
        <v>693730</v>
      </c>
      <c r="C70" s="391" t="s">
        <v>1421</v>
      </c>
      <c r="D70" s="391" t="s">
        <v>1421</v>
      </c>
      <c r="E70" s="391" t="s">
        <v>1422</v>
      </c>
      <c r="F70" s="391"/>
      <c r="G70" s="391">
        <v>66023</v>
      </c>
      <c r="H70" s="391" t="s">
        <v>6</v>
      </c>
      <c r="I70" s="391" t="s">
        <v>993</v>
      </c>
      <c r="J70" s="391" t="s">
        <v>1363</v>
      </c>
      <c r="K70" s="391" t="s">
        <v>1087</v>
      </c>
      <c r="L70" s="391" t="s">
        <v>105</v>
      </c>
      <c r="M70" s="391" t="s">
        <v>1423</v>
      </c>
      <c r="N70" s="391" t="s">
        <v>1365</v>
      </c>
      <c r="O70" s="391" t="s">
        <v>1366</v>
      </c>
      <c r="P70" s="391" t="s">
        <v>1000</v>
      </c>
      <c r="Q70" s="391" t="s">
        <v>1091</v>
      </c>
      <c r="R70" s="391" t="s">
        <v>1424</v>
      </c>
      <c r="S70" s="392" t="str">
        <f>Adresses_cegeps[[#This Row],[ADRS_GEO_L1_GDUNO]]&amp;", "&amp;Adresses_cegeps[[#This Row],[NOM_MUNCP]]&amp;", "&amp;"Qc, "&amp;Adresses_cegeps[[#This Row],[CD_POSTL_GDUNO]]</f>
        <v>460, rue Ste-Catherine Ouest, bureau 302, Montréal, Qc, H3B1A7</v>
      </c>
    </row>
    <row r="71" spans="2:19" x14ac:dyDescent="0.25">
      <c r="B71" s="390">
        <v>693631</v>
      </c>
      <c r="C71" s="391" t="s">
        <v>1425</v>
      </c>
      <c r="D71" s="391" t="s">
        <v>1426</v>
      </c>
      <c r="E71" s="391" t="s">
        <v>1427</v>
      </c>
      <c r="F71" s="391" t="s">
        <v>1362</v>
      </c>
      <c r="G71" s="391">
        <v>66023</v>
      </c>
      <c r="H71" s="391" t="s">
        <v>6</v>
      </c>
      <c r="I71" s="391" t="s">
        <v>993</v>
      </c>
      <c r="J71" s="391" t="s">
        <v>1363</v>
      </c>
      <c r="K71" s="391" t="s">
        <v>1097</v>
      </c>
      <c r="L71" s="391" t="s">
        <v>105</v>
      </c>
      <c r="M71" s="391" t="s">
        <v>1428</v>
      </c>
      <c r="N71" s="391" t="s">
        <v>1365</v>
      </c>
      <c r="O71" s="391" t="s">
        <v>1366</v>
      </c>
      <c r="P71" s="391" t="s">
        <v>1000</v>
      </c>
      <c r="Q71" s="391" t="s">
        <v>1091</v>
      </c>
      <c r="R71" s="391" t="s">
        <v>1429</v>
      </c>
      <c r="S71" s="392" t="str">
        <f>Adresses_cegeps[[#This Row],[ADRS_GEO_L1_GDUNO]]&amp;", "&amp;Adresses_cegeps[[#This Row],[NOM_MUNCP]]&amp;", "&amp;"Qc, "&amp;Adresses_cegeps[[#This Row],[CD_POSTL_GDUNO]]</f>
        <v>460, rue Saint-Catherine Ouest, Montréal, Qc, H3B1A7</v>
      </c>
    </row>
    <row r="72" spans="2:19" x14ac:dyDescent="0.25">
      <c r="B72" s="390">
        <v>693640</v>
      </c>
      <c r="C72" s="391" t="s">
        <v>1430</v>
      </c>
      <c r="D72" s="391" t="s">
        <v>1430</v>
      </c>
      <c r="E72" s="391" t="s">
        <v>1431</v>
      </c>
      <c r="F72" s="391"/>
      <c r="G72" s="391">
        <v>76020</v>
      </c>
      <c r="H72" s="391" t="s">
        <v>1432</v>
      </c>
      <c r="I72" s="391" t="s">
        <v>993</v>
      </c>
      <c r="J72" s="391" t="s">
        <v>1433</v>
      </c>
      <c r="K72" s="391" t="s">
        <v>1087</v>
      </c>
      <c r="L72" s="391" t="s">
        <v>105</v>
      </c>
      <c r="M72" s="391" t="s">
        <v>1434</v>
      </c>
      <c r="N72" s="391" t="s">
        <v>1435</v>
      </c>
      <c r="O72" s="391" t="s">
        <v>1436</v>
      </c>
      <c r="P72" s="391" t="s">
        <v>1000</v>
      </c>
      <c r="Q72" s="391" t="s">
        <v>1091</v>
      </c>
      <c r="R72" s="391" t="s">
        <v>1437</v>
      </c>
      <c r="S72" s="392" t="str">
        <f>Adresses_cegeps[[#This Row],[ADRS_GEO_L1_GDUNO]]&amp;", "&amp;Adresses_cegeps[[#This Row],[NOM_MUNCP]]&amp;", "&amp;"Qc, "&amp;Adresses_cegeps[[#This Row],[CD_POSTL_GDUNO]]</f>
        <v>480, boulevard de l'Aéroparc, Lachute, Qc, J8H3R8</v>
      </c>
    </row>
    <row r="73" spans="2:19" x14ac:dyDescent="0.25">
      <c r="B73" s="390">
        <v>693651</v>
      </c>
      <c r="C73" s="391" t="s">
        <v>1438</v>
      </c>
      <c r="D73" s="391" t="s">
        <v>1438</v>
      </c>
      <c r="E73" s="391" t="s">
        <v>1439</v>
      </c>
      <c r="F73" s="391"/>
      <c r="G73" s="391">
        <v>58227</v>
      </c>
      <c r="H73" s="391" t="s">
        <v>1105</v>
      </c>
      <c r="I73" s="391" t="s">
        <v>993</v>
      </c>
      <c r="J73" s="391" t="s">
        <v>1312</v>
      </c>
      <c r="K73" s="391" t="s">
        <v>1087</v>
      </c>
      <c r="L73" s="391" t="s">
        <v>105</v>
      </c>
      <c r="M73" s="391" t="s">
        <v>1440</v>
      </c>
      <c r="N73" s="391" t="s">
        <v>1441</v>
      </c>
      <c r="O73" s="391" t="s">
        <v>1442</v>
      </c>
      <c r="P73" s="391" t="s">
        <v>1000</v>
      </c>
      <c r="Q73" s="391" t="s">
        <v>1091</v>
      </c>
      <c r="R73" s="391" t="s">
        <v>1443</v>
      </c>
      <c r="S73" s="392" t="str">
        <f>Adresses_cegeps[[#This Row],[ADRS_GEO_L1_GDUNO]]&amp;", "&amp;Adresses_cegeps[[#This Row],[NOM_MUNCP]]&amp;", "&amp;"Qc, "&amp;Adresses_cegeps[[#This Row],[CD_POSTL_GDUNO]]</f>
        <v>6100, route de l'Aéroport, Longueuil, Qc, J3Y8Y9</v>
      </c>
    </row>
    <row r="74" spans="2:19" x14ac:dyDescent="0.25">
      <c r="B74" s="390">
        <v>693652</v>
      </c>
      <c r="C74" s="391" t="s">
        <v>1444</v>
      </c>
      <c r="D74" s="391" t="s">
        <v>1445</v>
      </c>
      <c r="E74" s="391" t="s">
        <v>1446</v>
      </c>
      <c r="F74" s="391"/>
      <c r="G74" s="391">
        <v>58227</v>
      </c>
      <c r="H74" s="391" t="s">
        <v>1105</v>
      </c>
      <c r="I74" s="391" t="s">
        <v>993</v>
      </c>
      <c r="J74" s="391" t="s">
        <v>1312</v>
      </c>
      <c r="K74" s="391" t="s">
        <v>1097</v>
      </c>
      <c r="L74" s="391" t="s">
        <v>105</v>
      </c>
      <c r="M74" s="391" t="s">
        <v>1440</v>
      </c>
      <c r="N74" s="391" t="s">
        <v>1441</v>
      </c>
      <c r="O74" s="391" t="s">
        <v>1442</v>
      </c>
      <c r="P74" s="391" t="s">
        <v>1000</v>
      </c>
      <c r="Q74" s="391" t="s">
        <v>1091</v>
      </c>
      <c r="R74" s="391" t="s">
        <v>1447</v>
      </c>
      <c r="S74" s="392" t="str">
        <f>Adresses_cegeps[[#This Row],[ADRS_GEO_L1_GDUNO]]&amp;", "&amp;Adresses_cegeps[[#This Row],[NOM_MUNCP]]&amp;", "&amp;"Qc, "&amp;Adresses_cegeps[[#This Row],[CD_POSTL_GDUNO]]</f>
        <v>6100, chemin de l'Aéroport, Longueuil, Qc, J3Y8Y9</v>
      </c>
    </row>
    <row r="75" spans="2:19" x14ac:dyDescent="0.25">
      <c r="B75" s="390">
        <v>693661</v>
      </c>
      <c r="C75" s="391" t="s">
        <v>1448</v>
      </c>
      <c r="D75" s="391" t="s">
        <v>1448</v>
      </c>
      <c r="E75" s="391" t="s">
        <v>1449</v>
      </c>
      <c r="F75" s="391"/>
      <c r="G75" s="391">
        <v>58227</v>
      </c>
      <c r="H75" s="391" t="s">
        <v>1105</v>
      </c>
      <c r="I75" s="391" t="s">
        <v>993</v>
      </c>
      <c r="J75" s="391" t="s">
        <v>1312</v>
      </c>
      <c r="K75" s="391" t="s">
        <v>1087</v>
      </c>
      <c r="L75" s="391" t="s">
        <v>105</v>
      </c>
      <c r="M75" s="391" t="s">
        <v>1450</v>
      </c>
      <c r="N75" s="391" t="s">
        <v>1451</v>
      </c>
      <c r="O75" s="391" t="s">
        <v>1452</v>
      </c>
      <c r="P75" s="391" t="s">
        <v>1000</v>
      </c>
      <c r="Q75" s="391" t="s">
        <v>1091</v>
      </c>
      <c r="R75" s="391" t="s">
        <v>1453</v>
      </c>
      <c r="S75" s="392" t="str">
        <f>Adresses_cegeps[[#This Row],[ADRS_GEO_L1_GDUNO]]&amp;", "&amp;Adresses_cegeps[[#This Row],[NOM_MUNCP]]&amp;", "&amp;"Qc, "&amp;Adresses_cegeps[[#This Row],[CD_POSTL_GDUNO]]</f>
        <v>6500, chemin de la Savane, Longueuil, Qc, J3Y8Y9</v>
      </c>
    </row>
    <row r="76" spans="2:19" x14ac:dyDescent="0.25">
      <c r="B76" s="390">
        <v>693671</v>
      </c>
      <c r="C76" s="391" t="s">
        <v>1454</v>
      </c>
      <c r="D76" s="391" t="s">
        <v>1454</v>
      </c>
      <c r="E76" s="391" t="s">
        <v>1455</v>
      </c>
      <c r="F76" s="391" t="s">
        <v>1456</v>
      </c>
      <c r="G76" s="391">
        <v>23027</v>
      </c>
      <c r="H76" s="391" t="s">
        <v>14</v>
      </c>
      <c r="I76" s="391" t="s">
        <v>993</v>
      </c>
      <c r="J76" s="391" t="s">
        <v>1457</v>
      </c>
      <c r="K76" s="391" t="s">
        <v>1087</v>
      </c>
      <c r="L76" s="391" t="s">
        <v>105</v>
      </c>
      <c r="M76" s="391" t="s">
        <v>1458</v>
      </c>
      <c r="N76" s="391" t="s">
        <v>1459</v>
      </c>
      <c r="O76" s="391" t="s">
        <v>1460</v>
      </c>
      <c r="P76" s="391" t="s">
        <v>1000</v>
      </c>
      <c r="Q76" s="391" t="s">
        <v>1091</v>
      </c>
      <c r="R76" s="391" t="s">
        <v>1461</v>
      </c>
      <c r="S76" s="392" t="str">
        <f>Adresses_cegeps[[#This Row],[ADRS_GEO_L1_GDUNO]]&amp;", "&amp;Adresses_cegeps[[#This Row],[NOM_MUNCP]]&amp;", "&amp;"Qc, "&amp;Adresses_cegeps[[#This Row],[CD_POSTL_GDUNO]]</f>
        <v>455, rue du Marais, Québec, Qc, G1M3A2</v>
      </c>
    </row>
    <row r="77" spans="2:19" x14ac:dyDescent="0.25">
      <c r="B77" s="390">
        <v>693681</v>
      </c>
      <c r="C77" s="391" t="s">
        <v>1462</v>
      </c>
      <c r="D77" s="391" t="s">
        <v>1462</v>
      </c>
      <c r="E77" s="391" t="s">
        <v>1463</v>
      </c>
      <c r="F77" s="391"/>
      <c r="G77" s="391">
        <v>66023</v>
      </c>
      <c r="H77" s="391" t="s">
        <v>6</v>
      </c>
      <c r="I77" s="391" t="s">
        <v>993</v>
      </c>
      <c r="J77" s="391" t="s">
        <v>1464</v>
      </c>
      <c r="K77" s="391" t="s">
        <v>1087</v>
      </c>
      <c r="L77" s="391" t="s">
        <v>105</v>
      </c>
      <c r="M77" s="391" t="s">
        <v>1465</v>
      </c>
      <c r="N77" s="391" t="s">
        <v>1466</v>
      </c>
      <c r="O77" s="391" t="s">
        <v>1467</v>
      </c>
      <c r="P77" s="391" t="s">
        <v>1000</v>
      </c>
      <c r="Q77" s="391" t="s">
        <v>1091</v>
      </c>
      <c r="R77" s="391" t="s">
        <v>1468</v>
      </c>
      <c r="S77" s="392" t="str">
        <f>Adresses_cegeps[[#This Row],[ADRS_GEO_L1_GDUNO]]&amp;", "&amp;Adresses_cegeps[[#This Row],[NOM_MUNCP]]&amp;", "&amp;"Qc, "&amp;Adresses_cegeps[[#This Row],[CD_POSTL_GDUNO]]</f>
        <v>503, boulevard René-Lévesque Ouest, Montréal, Qc, H2Z1A8</v>
      </c>
    </row>
    <row r="78" spans="2:19" x14ac:dyDescent="0.25">
      <c r="B78" s="390">
        <v>693691</v>
      </c>
      <c r="C78" s="391" t="s">
        <v>1469</v>
      </c>
      <c r="D78" s="391" t="s">
        <v>1469</v>
      </c>
      <c r="E78" s="391" t="s">
        <v>1470</v>
      </c>
      <c r="F78" s="391"/>
      <c r="G78" s="391">
        <v>58227</v>
      </c>
      <c r="H78" s="391" t="s">
        <v>1105</v>
      </c>
      <c r="I78" s="391" t="s">
        <v>993</v>
      </c>
      <c r="J78" s="391" t="s">
        <v>1312</v>
      </c>
      <c r="K78" s="391" t="s">
        <v>1087</v>
      </c>
      <c r="L78" s="391" t="s">
        <v>105</v>
      </c>
      <c r="M78" s="391" t="s">
        <v>1471</v>
      </c>
      <c r="N78" s="391" t="s">
        <v>1472</v>
      </c>
      <c r="O78" s="391" t="s">
        <v>1473</v>
      </c>
      <c r="P78" s="391" t="s">
        <v>1000</v>
      </c>
      <c r="Q78" s="391" t="s">
        <v>1091</v>
      </c>
      <c r="R78" s="391" t="s">
        <v>1474</v>
      </c>
      <c r="S78" s="392" t="str">
        <f>Adresses_cegeps[[#This Row],[ADRS_GEO_L1_GDUNO]]&amp;", "&amp;Adresses_cegeps[[#This Row],[NOM_MUNCP]]&amp;", "&amp;"Qc, "&amp;Adresses_cegeps[[#This Row],[CD_POSTL_GDUNO]]</f>
        <v>5680, chemin de l'Aéroport, Longueuil, Qc, J3Y8Y9</v>
      </c>
    </row>
    <row r="79" spans="2:19" x14ac:dyDescent="0.25">
      <c r="B79" s="390">
        <v>693692</v>
      </c>
      <c r="C79" s="391" t="s">
        <v>1475</v>
      </c>
      <c r="D79" s="391" t="s">
        <v>1476</v>
      </c>
      <c r="E79" s="391" t="s">
        <v>1470</v>
      </c>
      <c r="F79" s="391"/>
      <c r="G79" s="391">
        <v>58227</v>
      </c>
      <c r="H79" s="391" t="s">
        <v>1105</v>
      </c>
      <c r="I79" s="391" t="s">
        <v>993</v>
      </c>
      <c r="J79" s="391" t="s">
        <v>1312</v>
      </c>
      <c r="K79" s="391" t="s">
        <v>1097</v>
      </c>
      <c r="L79" s="391" t="s">
        <v>105</v>
      </c>
      <c r="M79" s="391" t="s">
        <v>1471</v>
      </c>
      <c r="N79" s="391" t="s">
        <v>1472</v>
      </c>
      <c r="O79" s="391" t="s">
        <v>1473</v>
      </c>
      <c r="P79" s="391" t="s">
        <v>1000</v>
      </c>
      <c r="Q79" s="391" t="s">
        <v>1091</v>
      </c>
      <c r="R79" s="391" t="s">
        <v>1477</v>
      </c>
      <c r="S79" s="392" t="str">
        <f>Adresses_cegeps[[#This Row],[ADRS_GEO_L1_GDUNO]]&amp;", "&amp;Adresses_cegeps[[#This Row],[NOM_MUNCP]]&amp;", "&amp;"Qc, "&amp;Adresses_cegeps[[#This Row],[CD_POSTL_GDUNO]]</f>
        <v>5680, chemin de l'Aéroport, Longueuil, Qc, J3Y8Y9</v>
      </c>
    </row>
    <row r="80" spans="2:19" x14ac:dyDescent="0.25">
      <c r="B80" s="390">
        <v>693693</v>
      </c>
      <c r="C80" s="391" t="s">
        <v>1478</v>
      </c>
      <c r="D80" s="391" t="s">
        <v>1478</v>
      </c>
      <c r="E80" s="391" t="s">
        <v>1479</v>
      </c>
      <c r="F80" s="391"/>
      <c r="G80" s="391">
        <v>46078</v>
      </c>
      <c r="H80" s="391" t="s">
        <v>1480</v>
      </c>
      <c r="I80" s="391" t="s">
        <v>993</v>
      </c>
      <c r="J80" s="391" t="s">
        <v>1481</v>
      </c>
      <c r="K80" s="391" t="s">
        <v>1087</v>
      </c>
      <c r="L80" s="391" t="s">
        <v>105</v>
      </c>
      <c r="M80" s="391" t="s">
        <v>1482</v>
      </c>
      <c r="N80" s="391" t="s">
        <v>1483</v>
      </c>
      <c r="O80" s="391" t="s">
        <v>1484</v>
      </c>
      <c r="P80" s="391" t="s">
        <v>1000</v>
      </c>
      <c r="Q80" s="391" t="s">
        <v>1091</v>
      </c>
      <c r="R80" s="391" t="s">
        <v>1485</v>
      </c>
      <c r="S80" s="392" t="str">
        <f>Adresses_cegeps[[#This Row],[ADRS_GEO_L1_GDUNO]]&amp;", "&amp;Adresses_cegeps[[#This Row],[NOM_MUNCP]]&amp;", "&amp;"Qc, "&amp;Adresses_cegeps[[#This Row],[CD_POSTL_GDUNO]]</f>
        <v>101, rue du Ciel, Bromont, Qc, J2L2X4</v>
      </c>
    </row>
    <row r="81" spans="2:19" x14ac:dyDescent="0.25">
      <c r="B81" s="390">
        <v>693694</v>
      </c>
      <c r="C81" s="391" t="s">
        <v>1486</v>
      </c>
      <c r="D81" s="391" t="s">
        <v>1487</v>
      </c>
      <c r="E81" s="391" t="s">
        <v>1479</v>
      </c>
      <c r="F81" s="391"/>
      <c r="G81" s="391">
        <v>46078</v>
      </c>
      <c r="H81" s="391" t="s">
        <v>1480</v>
      </c>
      <c r="I81" s="391" t="s">
        <v>993</v>
      </c>
      <c r="J81" s="391" t="s">
        <v>1481</v>
      </c>
      <c r="K81" s="391" t="s">
        <v>1097</v>
      </c>
      <c r="L81" s="391" t="s">
        <v>105</v>
      </c>
      <c r="M81" s="391" t="s">
        <v>1482</v>
      </c>
      <c r="N81" s="391" t="s">
        <v>1483</v>
      </c>
      <c r="O81" s="391" t="s">
        <v>1484</v>
      </c>
      <c r="P81" s="391" t="s">
        <v>1000</v>
      </c>
      <c r="Q81" s="391" t="s">
        <v>1091</v>
      </c>
      <c r="R81" s="391" t="s">
        <v>1488</v>
      </c>
      <c r="S81" s="392" t="str">
        <f>Adresses_cegeps[[#This Row],[ADRS_GEO_L1_GDUNO]]&amp;", "&amp;Adresses_cegeps[[#This Row],[NOM_MUNCP]]&amp;", "&amp;"Qc, "&amp;Adresses_cegeps[[#This Row],[CD_POSTL_GDUNO]]</f>
        <v>101, rue du Ciel, Bromont, Qc, J2L2X4</v>
      </c>
    </row>
    <row r="82" spans="2:19" x14ac:dyDescent="0.25">
      <c r="B82" s="390">
        <v>690571</v>
      </c>
      <c r="C82" s="391" t="s">
        <v>1489</v>
      </c>
      <c r="D82" s="391" t="s">
        <v>1490</v>
      </c>
      <c r="E82" s="391" t="s">
        <v>1491</v>
      </c>
      <c r="F82" s="391"/>
      <c r="G82" s="391">
        <v>66023</v>
      </c>
      <c r="H82" s="391" t="s">
        <v>6</v>
      </c>
      <c r="I82" s="391" t="s">
        <v>993</v>
      </c>
      <c r="J82" s="391" t="s">
        <v>1492</v>
      </c>
      <c r="K82" s="391" t="s">
        <v>1097</v>
      </c>
      <c r="L82" s="391" t="s">
        <v>105</v>
      </c>
      <c r="M82" s="391" t="s">
        <v>1493</v>
      </c>
      <c r="N82" s="391" t="s">
        <v>1494</v>
      </c>
      <c r="O82" s="391" t="s">
        <v>1495</v>
      </c>
      <c r="P82" s="391" t="s">
        <v>1000</v>
      </c>
      <c r="Q82" s="391" t="s">
        <v>1091</v>
      </c>
      <c r="R82" s="391" t="s">
        <v>1496</v>
      </c>
      <c r="S82" s="392" t="str">
        <f>Adresses_cegeps[[#This Row],[ADRS_GEO_L1_GDUNO]]&amp;", "&amp;Adresses_cegeps[[#This Row],[NOM_MUNCP]]&amp;", "&amp;"Qc, "&amp;Adresses_cegeps[[#This Row],[CD_POSTL_GDUNO]]</f>
        <v>5115, rue Vézina, Montréal, Qc, H3W1C2</v>
      </c>
    </row>
    <row r="83" spans="2:19" x14ac:dyDescent="0.25">
      <c r="B83" s="390">
        <v>690572</v>
      </c>
      <c r="C83" s="391" t="s">
        <v>1497</v>
      </c>
      <c r="D83" s="391" t="s">
        <v>1498</v>
      </c>
      <c r="E83" s="391" t="s">
        <v>1499</v>
      </c>
      <c r="F83" s="391"/>
      <c r="G83" s="391">
        <v>66058</v>
      </c>
      <c r="H83" s="391" t="s">
        <v>1500</v>
      </c>
      <c r="I83" s="391" t="s">
        <v>993</v>
      </c>
      <c r="J83" s="391" t="s">
        <v>1501</v>
      </c>
      <c r="K83" s="391" t="s">
        <v>1097</v>
      </c>
      <c r="L83" s="391" t="s">
        <v>105</v>
      </c>
      <c r="M83" s="391" t="s">
        <v>1502</v>
      </c>
      <c r="N83" s="391" t="s">
        <v>1503</v>
      </c>
      <c r="O83" s="391" t="s">
        <v>1504</v>
      </c>
      <c r="P83" s="391" t="s">
        <v>1000</v>
      </c>
      <c r="Q83" s="391" t="s">
        <v>1091</v>
      </c>
      <c r="R83" s="391" t="s">
        <v>1505</v>
      </c>
      <c r="S83" s="392" t="str">
        <f>Adresses_cegeps[[#This Row],[ADRS_GEO_L1_GDUNO]]&amp;", "&amp;Adresses_cegeps[[#This Row],[NOM_MUNCP]]&amp;", "&amp;"Qc, "&amp;Adresses_cegeps[[#This Row],[CD_POSTL_GDUNO]]</f>
        <v>6900, boulevard Décarie, bureau 216, Côte-Saint-Luc, Qc, H3X2T8</v>
      </c>
    </row>
    <row r="84" spans="2:19" x14ac:dyDescent="0.25">
      <c r="B84" s="390">
        <v>690574</v>
      </c>
      <c r="C84" s="391" t="s">
        <v>1506</v>
      </c>
      <c r="D84" s="391" t="s">
        <v>1506</v>
      </c>
      <c r="E84" s="391" t="s">
        <v>1507</v>
      </c>
      <c r="F84" s="391"/>
      <c r="G84" s="391">
        <v>23027</v>
      </c>
      <c r="H84" s="391" t="s">
        <v>14</v>
      </c>
      <c r="I84" s="391" t="s">
        <v>993</v>
      </c>
      <c r="J84" s="391" t="s">
        <v>1508</v>
      </c>
      <c r="K84" s="391" t="s">
        <v>1097</v>
      </c>
      <c r="L84" s="391" t="s">
        <v>105</v>
      </c>
      <c r="M84" s="391" t="s">
        <v>1493</v>
      </c>
      <c r="N84" s="391" t="s">
        <v>1509</v>
      </c>
      <c r="O84" s="391" t="s">
        <v>1510</v>
      </c>
      <c r="P84" s="391" t="s">
        <v>1000</v>
      </c>
      <c r="Q84" s="391" t="s">
        <v>1091</v>
      </c>
      <c r="R84" s="391" t="s">
        <v>1511</v>
      </c>
      <c r="S84" s="392" t="str">
        <f>Adresses_cegeps[[#This Row],[ADRS_GEO_L1_GDUNO]]&amp;", "&amp;Adresses_cegeps[[#This Row],[NOM_MUNCP]]&amp;", "&amp;"Qc, "&amp;Adresses_cegeps[[#This Row],[CD_POSTL_GDUNO]]</f>
        <v>1688, route de l'Aéroport, Québec, Qc, G2G0K1</v>
      </c>
    </row>
    <row r="85" spans="2:19" x14ac:dyDescent="0.25">
      <c r="B85" s="390">
        <v>691510</v>
      </c>
      <c r="C85" s="391" t="s">
        <v>1512</v>
      </c>
      <c r="D85" s="391" t="s">
        <v>1513</v>
      </c>
      <c r="E85" s="391" t="s">
        <v>1514</v>
      </c>
      <c r="F85" s="391" t="s">
        <v>1515</v>
      </c>
      <c r="G85" s="391">
        <v>94068</v>
      </c>
      <c r="H85" s="391" t="s">
        <v>1005</v>
      </c>
      <c r="I85" s="391" t="s">
        <v>993</v>
      </c>
      <c r="J85" s="391" t="s">
        <v>1516</v>
      </c>
      <c r="K85" s="391" t="s">
        <v>1087</v>
      </c>
      <c r="L85" s="391" t="s">
        <v>105</v>
      </c>
      <c r="M85" s="391" t="s">
        <v>1517</v>
      </c>
      <c r="N85" s="391" t="s">
        <v>1518</v>
      </c>
      <c r="O85" s="391" t="s">
        <v>1519</v>
      </c>
      <c r="P85" s="391" t="s">
        <v>1000</v>
      </c>
      <c r="Q85" s="391" t="s">
        <v>1091</v>
      </c>
      <c r="R85" s="391" t="s">
        <v>1520</v>
      </c>
      <c r="S85" s="392" t="str">
        <f>Adresses_cegeps[[#This Row],[ADRS_GEO_L1_GDUNO]]&amp;", "&amp;Adresses_cegeps[[#This Row],[NOM_MUNCP]]&amp;", "&amp;"Qc, "&amp;Adresses_cegeps[[#This Row],[CD_POSTL_GDUNO]]</f>
        <v>930, rue Jacques-Cartier Est, Saguenay, Qc, G7H7K9</v>
      </c>
    </row>
    <row r="86" spans="2:19" x14ac:dyDescent="0.25">
      <c r="B86" s="390">
        <v>691580</v>
      </c>
      <c r="C86" s="391" t="s">
        <v>1521</v>
      </c>
      <c r="D86" s="391" t="s">
        <v>1522</v>
      </c>
      <c r="E86" s="391" t="s">
        <v>1523</v>
      </c>
      <c r="F86" s="391"/>
      <c r="G86" s="391">
        <v>66097</v>
      </c>
      <c r="H86" s="391" t="s">
        <v>1524</v>
      </c>
      <c r="I86" s="391" t="s">
        <v>993</v>
      </c>
      <c r="J86" s="391" t="s">
        <v>1525</v>
      </c>
      <c r="K86" s="391" t="s">
        <v>1107</v>
      </c>
      <c r="L86" s="391" t="s">
        <v>105</v>
      </c>
      <c r="M86" s="391" t="s">
        <v>1108</v>
      </c>
      <c r="N86" s="391" t="s">
        <v>1526</v>
      </c>
      <c r="O86" s="391" t="s">
        <v>1527</v>
      </c>
      <c r="P86" s="391" t="s">
        <v>1000</v>
      </c>
      <c r="Q86" s="391" t="s">
        <v>1091</v>
      </c>
      <c r="R86" s="391" t="s">
        <v>1528</v>
      </c>
      <c r="S86" s="392" t="str">
        <f>Adresses_cegeps[[#This Row],[ADRS_GEO_L1_GDUNO]]&amp;", "&amp;Adresses_cegeps[[#This Row],[NOM_MUNCP]]&amp;", "&amp;"Qc, "&amp;Adresses_cegeps[[#This Row],[CD_POSTL_GDUNO]]</f>
        <v>1000, boulevard St-Jean, Pointe-Claire, Qc, H9R5P1</v>
      </c>
    </row>
    <row r="87" spans="2:19" x14ac:dyDescent="0.25">
      <c r="B87" s="390">
        <v>691581</v>
      </c>
      <c r="C87" s="391" t="s">
        <v>1529</v>
      </c>
      <c r="D87" s="391" t="s">
        <v>1530</v>
      </c>
      <c r="E87" s="391" t="s">
        <v>1531</v>
      </c>
      <c r="F87" s="391" t="s">
        <v>1532</v>
      </c>
      <c r="G87" s="391">
        <v>66023</v>
      </c>
      <c r="H87" s="391" t="s">
        <v>6</v>
      </c>
      <c r="I87" s="391" t="s">
        <v>993</v>
      </c>
      <c r="J87" s="391" t="s">
        <v>1533</v>
      </c>
      <c r="K87" s="391" t="s">
        <v>1097</v>
      </c>
      <c r="L87" s="391" t="s">
        <v>105</v>
      </c>
      <c r="M87" s="391" t="s">
        <v>1534</v>
      </c>
      <c r="N87" s="391" t="s">
        <v>1535</v>
      </c>
      <c r="O87" s="391" t="s">
        <v>1536</v>
      </c>
      <c r="P87" s="391" t="s">
        <v>1000</v>
      </c>
      <c r="Q87" s="391" t="s">
        <v>1091</v>
      </c>
      <c r="R87" s="391" t="s">
        <v>1537</v>
      </c>
      <c r="S87" s="392" t="str">
        <f>Adresses_cegeps[[#This Row],[ADRS_GEO_L1_GDUNO]]&amp;", "&amp;Adresses_cegeps[[#This Row],[NOM_MUNCP]]&amp;", "&amp;"Qc, "&amp;Adresses_cegeps[[#This Row],[CD_POSTL_GDUNO]]</f>
        <v>7400, boulvard des Galeries d'Anjou, Montréal, Qc, H1M3M2</v>
      </c>
    </row>
    <row r="88" spans="2:19" x14ac:dyDescent="0.25">
      <c r="B88" s="390">
        <v>691582</v>
      </c>
      <c r="C88" s="391" t="s">
        <v>1538</v>
      </c>
      <c r="D88" s="391" t="s">
        <v>1530</v>
      </c>
      <c r="E88" s="391" t="s">
        <v>1539</v>
      </c>
      <c r="F88" s="391" t="s">
        <v>1540</v>
      </c>
      <c r="G88" s="391">
        <v>66023</v>
      </c>
      <c r="H88" s="391" t="s">
        <v>6</v>
      </c>
      <c r="I88" s="391" t="s">
        <v>993</v>
      </c>
      <c r="J88" s="391" t="s">
        <v>1533</v>
      </c>
      <c r="K88" s="391" t="s">
        <v>1107</v>
      </c>
      <c r="L88" s="391" t="s">
        <v>105</v>
      </c>
      <c r="M88" s="391" t="s">
        <v>1541</v>
      </c>
      <c r="N88" s="391" t="s">
        <v>1535</v>
      </c>
      <c r="O88" s="391" t="s">
        <v>1536</v>
      </c>
      <c r="P88" s="391" t="s">
        <v>1000</v>
      </c>
      <c r="Q88" s="391" t="s">
        <v>1091</v>
      </c>
      <c r="R88" s="391" t="s">
        <v>1542</v>
      </c>
      <c r="S88" s="392" t="str">
        <f>Adresses_cegeps[[#This Row],[ADRS_GEO_L1_GDUNO]]&amp;", "&amp;Adresses_cegeps[[#This Row],[NOM_MUNCP]]&amp;", "&amp;"Qc, "&amp;Adresses_cegeps[[#This Row],[CD_POSTL_GDUNO]]</f>
        <v>7400, boulevard des Galeries d'Anjou, Montréal, Qc, H1M3M2</v>
      </c>
    </row>
    <row r="89" spans="2:19" x14ac:dyDescent="0.25">
      <c r="B89" s="390">
        <v>691583</v>
      </c>
      <c r="C89" s="391" t="s">
        <v>1543</v>
      </c>
      <c r="D89" s="391" t="s">
        <v>1522</v>
      </c>
      <c r="E89" s="391" t="s">
        <v>1544</v>
      </c>
      <c r="F89" s="391"/>
      <c r="G89" s="391">
        <v>66097</v>
      </c>
      <c r="H89" s="391" t="s">
        <v>1524</v>
      </c>
      <c r="I89" s="391" t="s">
        <v>993</v>
      </c>
      <c r="J89" s="391" t="s">
        <v>1525</v>
      </c>
      <c r="K89" s="391" t="s">
        <v>1097</v>
      </c>
      <c r="L89" s="391" t="s">
        <v>105</v>
      </c>
      <c r="M89" s="391" t="s">
        <v>1545</v>
      </c>
      <c r="N89" s="391" t="s">
        <v>1526</v>
      </c>
      <c r="O89" s="391" t="s">
        <v>1527</v>
      </c>
      <c r="P89" s="391" t="s">
        <v>1000</v>
      </c>
      <c r="Q89" s="391" t="s">
        <v>1091</v>
      </c>
      <c r="R89" s="391" t="s">
        <v>1546</v>
      </c>
      <c r="S89" s="392" t="str">
        <f>Adresses_cegeps[[#This Row],[ADRS_GEO_L1_GDUNO]]&amp;", "&amp;Adresses_cegeps[[#This Row],[NOM_MUNCP]]&amp;", "&amp;"Qc, "&amp;Adresses_cegeps[[#This Row],[CD_POSTL_GDUNO]]</f>
        <v>1000, boulevard St-Jean Bureau 500, Pointe-Claire, Qc, H9R5P1</v>
      </c>
    </row>
    <row r="90" spans="2:19" x14ac:dyDescent="0.25">
      <c r="B90" s="390">
        <v>692531</v>
      </c>
      <c r="C90" s="391" t="s">
        <v>1547</v>
      </c>
      <c r="D90" s="391" t="s">
        <v>1547</v>
      </c>
      <c r="E90" s="391" t="s">
        <v>1548</v>
      </c>
      <c r="F90" s="391"/>
      <c r="G90" s="391">
        <v>66023</v>
      </c>
      <c r="H90" s="391" t="s">
        <v>6</v>
      </c>
      <c r="I90" s="391" t="s">
        <v>993</v>
      </c>
      <c r="J90" s="391" t="s">
        <v>1549</v>
      </c>
      <c r="K90" s="391" t="s">
        <v>1097</v>
      </c>
      <c r="L90" s="391" t="s">
        <v>105</v>
      </c>
      <c r="M90" s="391" t="s">
        <v>1550</v>
      </c>
      <c r="N90" s="391" t="s">
        <v>1551</v>
      </c>
      <c r="O90" s="391" t="s">
        <v>1552</v>
      </c>
      <c r="P90" s="391" t="s">
        <v>1000</v>
      </c>
      <c r="Q90" s="391" t="s">
        <v>1091</v>
      </c>
      <c r="R90" s="391" t="s">
        <v>1553</v>
      </c>
      <c r="S90" s="392" t="str">
        <f>Adresses_cegeps[[#This Row],[ADRS_GEO_L1_GDUNO]]&amp;", "&amp;Adresses_cegeps[[#This Row],[NOM_MUNCP]]&amp;", "&amp;"Qc, "&amp;Adresses_cegeps[[#This Row],[CD_POSTL_GDUNO]]</f>
        <v>220, Avenue Fairmount Ouest, Montréal, Qc, H2T2M7</v>
      </c>
    </row>
    <row r="91" spans="2:19" x14ac:dyDescent="0.25">
      <c r="B91" s="390">
        <v>692540</v>
      </c>
      <c r="C91" s="391" t="s">
        <v>1554</v>
      </c>
      <c r="D91" s="391" t="s">
        <v>1555</v>
      </c>
      <c r="E91" s="391" t="s">
        <v>1556</v>
      </c>
      <c r="F91" s="391"/>
      <c r="G91" s="391">
        <v>66023</v>
      </c>
      <c r="H91" s="391" t="s">
        <v>6</v>
      </c>
      <c r="I91" s="391" t="s">
        <v>993</v>
      </c>
      <c r="J91" s="391" t="s">
        <v>1557</v>
      </c>
      <c r="K91" s="391" t="s">
        <v>1087</v>
      </c>
      <c r="L91" s="391" t="s">
        <v>105</v>
      </c>
      <c r="M91" s="391" t="s">
        <v>1558</v>
      </c>
      <c r="N91" s="391" t="s">
        <v>1559</v>
      </c>
      <c r="O91" s="391" t="s">
        <v>1560</v>
      </c>
      <c r="P91" s="391" t="s">
        <v>1000</v>
      </c>
      <c r="Q91" s="391" t="s">
        <v>1091</v>
      </c>
      <c r="R91" s="391" t="s">
        <v>1561</v>
      </c>
      <c r="S91" s="392" t="str">
        <f>Adresses_cegeps[[#This Row],[ADRS_GEO_L1_GDUNO]]&amp;", "&amp;Adresses_cegeps[[#This Row],[NOM_MUNCP]]&amp;", "&amp;"Qc, "&amp;Adresses_cegeps[[#This Row],[CD_POSTL_GDUNO]]</f>
        <v>405, avenue Ogilvy, bureau 104, Montréal, Qc, H3N1M3</v>
      </c>
    </row>
    <row r="92" spans="2:19" x14ac:dyDescent="0.25">
      <c r="B92" s="390">
        <v>692550</v>
      </c>
      <c r="C92" s="391" t="s">
        <v>1562</v>
      </c>
      <c r="D92" s="391" t="s">
        <v>1562</v>
      </c>
      <c r="E92" s="391" t="s">
        <v>1563</v>
      </c>
      <c r="F92" s="391"/>
      <c r="G92" s="391">
        <v>66023</v>
      </c>
      <c r="H92" s="391" t="s">
        <v>6</v>
      </c>
      <c r="I92" s="391" t="s">
        <v>993</v>
      </c>
      <c r="J92" s="391" t="s">
        <v>1564</v>
      </c>
      <c r="K92" s="391" t="s">
        <v>1087</v>
      </c>
      <c r="L92" s="391" t="s">
        <v>105</v>
      </c>
      <c r="M92" s="391" t="s">
        <v>1565</v>
      </c>
      <c r="N92" s="391" t="s">
        <v>1566</v>
      </c>
      <c r="O92" s="391" t="s">
        <v>1567</v>
      </c>
      <c r="P92" s="391" t="s">
        <v>1000</v>
      </c>
      <c r="Q92" s="391" t="s">
        <v>1091</v>
      </c>
      <c r="R92" s="391" t="s">
        <v>1568</v>
      </c>
      <c r="S92" s="392" t="str">
        <f>Adresses_cegeps[[#This Row],[ADRS_GEO_L1_GDUNO]]&amp;", "&amp;Adresses_cegeps[[#This Row],[NOM_MUNCP]]&amp;", "&amp;"Qc, "&amp;Adresses_cegeps[[#This Row],[CD_POSTL_GDUNO]]</f>
        <v>3030, rue Hochelaga, Montréal, Qc, H1W1G2</v>
      </c>
    </row>
    <row r="93" spans="2:19" x14ac:dyDescent="0.25">
      <c r="B93" s="390">
        <v>692551</v>
      </c>
      <c r="C93" s="391" t="s">
        <v>1569</v>
      </c>
      <c r="D93" s="391" t="s">
        <v>1569</v>
      </c>
      <c r="E93" s="391" t="s">
        <v>1570</v>
      </c>
      <c r="F93" s="391"/>
      <c r="G93" s="391">
        <v>58227</v>
      </c>
      <c r="H93" s="391" t="s">
        <v>1105</v>
      </c>
      <c r="I93" s="391" t="s">
        <v>993</v>
      </c>
      <c r="J93" s="391" t="s">
        <v>1571</v>
      </c>
      <c r="K93" s="391" t="s">
        <v>1097</v>
      </c>
      <c r="L93" s="391" t="s">
        <v>105</v>
      </c>
      <c r="M93" s="391" t="s">
        <v>1565</v>
      </c>
      <c r="N93" s="391" t="s">
        <v>1572</v>
      </c>
      <c r="O93" s="391" t="s">
        <v>1573</v>
      </c>
      <c r="P93" s="391" t="s">
        <v>1000</v>
      </c>
      <c r="Q93" s="391" t="s">
        <v>1091</v>
      </c>
      <c r="R93" s="391" t="s">
        <v>1574</v>
      </c>
      <c r="S93" s="392" t="str">
        <f>Adresses_cegeps[[#This Row],[ADRS_GEO_L1_GDUNO]]&amp;", "&amp;Adresses_cegeps[[#This Row],[NOM_MUNCP]]&amp;", "&amp;"Qc, "&amp;Adresses_cegeps[[#This Row],[CD_POSTL_GDUNO]]</f>
        <v>4405, rue Leckie, Longueuil, Qc, J3Y9E6</v>
      </c>
    </row>
    <row r="94" spans="2:19" x14ac:dyDescent="0.25">
      <c r="B94" s="390">
        <v>692552</v>
      </c>
      <c r="C94" s="391" t="s">
        <v>1575</v>
      </c>
      <c r="D94" s="391" t="s">
        <v>1575</v>
      </c>
      <c r="E94" s="391" t="s">
        <v>1576</v>
      </c>
      <c r="F94" s="391" t="s">
        <v>1577</v>
      </c>
      <c r="G94" s="391">
        <v>58007</v>
      </c>
      <c r="H94" s="391" t="s">
        <v>1578</v>
      </c>
      <c r="I94" s="391" t="s">
        <v>993</v>
      </c>
      <c r="J94" s="391" t="s">
        <v>1579</v>
      </c>
      <c r="K94" s="391" t="s">
        <v>1097</v>
      </c>
      <c r="L94" s="391" t="s">
        <v>105</v>
      </c>
      <c r="M94" s="391" t="s">
        <v>1565</v>
      </c>
      <c r="N94" s="391" t="s">
        <v>1580</v>
      </c>
      <c r="O94" s="391" t="s">
        <v>1581</v>
      </c>
      <c r="P94" s="391" t="s">
        <v>1000</v>
      </c>
      <c r="Q94" s="391" t="s">
        <v>1091</v>
      </c>
      <c r="R94" s="391" t="s">
        <v>1582</v>
      </c>
      <c r="S94" s="392" t="str">
        <f>Adresses_cegeps[[#This Row],[ADRS_GEO_L1_GDUNO]]&amp;", "&amp;Adresses_cegeps[[#This Row],[NOM_MUNCP]]&amp;", "&amp;"Qc, "&amp;Adresses_cegeps[[#This Row],[CD_POSTL_GDUNO]]</f>
        <v>7305, Marie-Victorin, Brossard, Qc, J4W1A6</v>
      </c>
    </row>
    <row r="95" spans="2:19" x14ac:dyDescent="0.25">
      <c r="B95" s="390">
        <v>692570</v>
      </c>
      <c r="C95" s="391" t="s">
        <v>1583</v>
      </c>
      <c r="D95" s="391" t="s">
        <v>1583</v>
      </c>
      <c r="E95" s="391" t="s">
        <v>1584</v>
      </c>
      <c r="F95" s="391"/>
      <c r="G95" s="391">
        <v>56083</v>
      </c>
      <c r="H95" s="391" t="s">
        <v>257</v>
      </c>
      <c r="I95" s="391" t="s">
        <v>993</v>
      </c>
      <c r="J95" s="391" t="s">
        <v>1585</v>
      </c>
      <c r="K95" s="391" t="s">
        <v>1087</v>
      </c>
      <c r="L95" s="391" t="s">
        <v>105</v>
      </c>
      <c r="M95" s="391" t="s">
        <v>1586</v>
      </c>
      <c r="N95" s="391" t="s">
        <v>1587</v>
      </c>
      <c r="O95" s="391" t="s">
        <v>1588</v>
      </c>
      <c r="P95" s="391" t="s">
        <v>1000</v>
      </c>
      <c r="Q95" s="391" t="s">
        <v>1091</v>
      </c>
      <c r="R95" s="391" t="s">
        <v>1589</v>
      </c>
      <c r="S95" s="392" t="str">
        <f>Adresses_cegeps[[#This Row],[ADRS_GEO_L1_GDUNO]]&amp;", "&amp;Adresses_cegeps[[#This Row],[NOM_MUNCP]]&amp;", "&amp;"Qc, "&amp;Adresses_cegeps[[#This Row],[CD_POSTL_GDUNO]]</f>
        <v>775, boulevard Saint-Luc, Saint-Jean-sur-Richelieu, Qc, J2W2G6</v>
      </c>
    </row>
    <row r="96" spans="2:19" x14ac:dyDescent="0.25">
      <c r="B96" s="390">
        <v>692571</v>
      </c>
      <c r="C96" s="391" t="s">
        <v>1583</v>
      </c>
      <c r="D96" s="391" t="s">
        <v>1583</v>
      </c>
      <c r="E96" s="391" t="s">
        <v>1590</v>
      </c>
      <c r="F96" s="391"/>
      <c r="G96" s="391">
        <v>57005</v>
      </c>
      <c r="H96" s="391" t="s">
        <v>1591</v>
      </c>
      <c r="I96" s="391" t="s">
        <v>993</v>
      </c>
      <c r="J96" s="391" t="s">
        <v>1592</v>
      </c>
      <c r="K96" s="391" t="s">
        <v>1097</v>
      </c>
      <c r="L96" s="391" t="s">
        <v>105</v>
      </c>
      <c r="M96" s="391" t="s">
        <v>1593</v>
      </c>
      <c r="N96" s="391" t="s">
        <v>1594</v>
      </c>
      <c r="O96" s="391" t="s">
        <v>1595</v>
      </c>
      <c r="P96" s="391" t="s">
        <v>1000</v>
      </c>
      <c r="Q96" s="391" t="s">
        <v>1091</v>
      </c>
      <c r="R96" s="391" t="s">
        <v>1596</v>
      </c>
      <c r="S96" s="392" t="str">
        <f>Adresses_cegeps[[#This Row],[ADRS_GEO_L1_GDUNO]]&amp;", "&amp;Adresses_cegeps[[#This Row],[NOM_MUNCP]]&amp;", "&amp;"Qc, "&amp;Adresses_cegeps[[#This Row],[CD_POSTL_GDUNO]]</f>
        <v>3414, chemin de la Grande-Ligne, Chambly, Qc, J3L4A7</v>
      </c>
    </row>
    <row r="97" spans="2:19" x14ac:dyDescent="0.25">
      <c r="B97" s="390">
        <v>692580</v>
      </c>
      <c r="C97" s="391" t="s">
        <v>1597</v>
      </c>
      <c r="D97" s="391" t="s">
        <v>1598</v>
      </c>
      <c r="E97" s="391" t="s">
        <v>1599</v>
      </c>
      <c r="F97" s="391" t="s">
        <v>1600</v>
      </c>
      <c r="G97" s="391">
        <v>66023</v>
      </c>
      <c r="H97" s="391" t="s">
        <v>6</v>
      </c>
      <c r="I97" s="391" t="s">
        <v>993</v>
      </c>
      <c r="J97" s="391" t="s">
        <v>1601</v>
      </c>
      <c r="K97" s="391" t="s">
        <v>1087</v>
      </c>
      <c r="L97" s="391" t="s">
        <v>105</v>
      </c>
      <c r="M97" s="391" t="s">
        <v>1602</v>
      </c>
      <c r="N97" s="391" t="s">
        <v>1603</v>
      </c>
      <c r="O97" s="391" t="s">
        <v>1604</v>
      </c>
      <c r="P97" s="391" t="s">
        <v>1000</v>
      </c>
      <c r="Q97" s="391" t="s">
        <v>1091</v>
      </c>
      <c r="R97" s="391" t="s">
        <v>1605</v>
      </c>
      <c r="S97" s="392" t="str">
        <f>Adresses_cegeps[[#This Row],[ADRS_GEO_L1_GDUNO]]&amp;", "&amp;Adresses_cegeps[[#This Row],[NOM_MUNCP]]&amp;", "&amp;"Qc, "&amp;Adresses_cegeps[[#This Row],[CD_POSTL_GDUNO]]</f>
        <v>465,rue St-Jean, Montréal, Qc, H2Y2R6</v>
      </c>
    </row>
    <row r="98" spans="2:19" x14ac:dyDescent="0.25">
      <c r="B98" s="390">
        <v>692590</v>
      </c>
      <c r="C98" s="391" t="s">
        <v>1606</v>
      </c>
      <c r="D98" s="391" t="s">
        <v>1606</v>
      </c>
      <c r="E98" s="391" t="s">
        <v>1607</v>
      </c>
      <c r="F98" s="391"/>
      <c r="G98" s="391">
        <v>66023</v>
      </c>
      <c r="H98" s="391" t="s">
        <v>6</v>
      </c>
      <c r="I98" s="391" t="s">
        <v>993</v>
      </c>
      <c r="J98" s="391" t="s">
        <v>1608</v>
      </c>
      <c r="K98" s="391" t="s">
        <v>1087</v>
      </c>
      <c r="L98" s="391" t="s">
        <v>105</v>
      </c>
      <c r="M98" s="391" t="s">
        <v>1609</v>
      </c>
      <c r="N98" s="391" t="s">
        <v>1610</v>
      </c>
      <c r="O98" s="391" t="s">
        <v>1611</v>
      </c>
      <c r="P98" s="391" t="s">
        <v>1000</v>
      </c>
      <c r="Q98" s="391" t="s">
        <v>1091</v>
      </c>
      <c r="R98" s="391" t="s">
        <v>1612</v>
      </c>
      <c r="S98" s="392" t="str">
        <f>Adresses_cegeps[[#This Row],[ADRS_GEO_L1_GDUNO]]&amp;", "&amp;Adresses_cegeps[[#This Row],[NOM_MUNCP]]&amp;", "&amp;"Qc, "&amp;Adresses_cegeps[[#This Row],[CD_POSTL_GDUNO]]</f>
        <v>600, chemin du Golf, Montréal, Qc, H3E1A8</v>
      </c>
    </row>
    <row r="99" spans="2:19" x14ac:dyDescent="0.25">
      <c r="B99" s="390">
        <v>692591</v>
      </c>
      <c r="C99" s="391" t="s">
        <v>1613</v>
      </c>
      <c r="D99" s="391" t="s">
        <v>1614</v>
      </c>
      <c r="E99" s="391" t="s">
        <v>1607</v>
      </c>
      <c r="F99" s="391"/>
      <c r="G99" s="391">
        <v>66023</v>
      </c>
      <c r="H99" s="391" t="s">
        <v>6</v>
      </c>
      <c r="I99" s="391" t="s">
        <v>993</v>
      </c>
      <c r="J99" s="391" t="s">
        <v>1608</v>
      </c>
      <c r="K99" s="391" t="s">
        <v>1097</v>
      </c>
      <c r="L99" s="391" t="s">
        <v>105</v>
      </c>
      <c r="M99" s="391" t="s">
        <v>1609</v>
      </c>
      <c r="N99" s="391" t="s">
        <v>1610</v>
      </c>
      <c r="O99" s="391" t="s">
        <v>1611</v>
      </c>
      <c r="P99" s="391" t="s">
        <v>1000</v>
      </c>
      <c r="Q99" s="391" t="s">
        <v>1091</v>
      </c>
      <c r="R99" s="391" t="s">
        <v>1615</v>
      </c>
      <c r="S99" s="392" t="str">
        <f>Adresses_cegeps[[#This Row],[ADRS_GEO_L1_GDUNO]]&amp;", "&amp;Adresses_cegeps[[#This Row],[NOM_MUNCP]]&amp;", "&amp;"Qc, "&amp;Adresses_cegeps[[#This Row],[CD_POSTL_GDUNO]]</f>
        <v>600, chemin du Golf, Montréal, Qc, H3E1A8</v>
      </c>
    </row>
    <row r="100" spans="2:19" x14ac:dyDescent="0.25">
      <c r="B100" s="390">
        <v>692592</v>
      </c>
      <c r="C100" s="391" t="s">
        <v>1606</v>
      </c>
      <c r="D100" s="391" t="s">
        <v>1606</v>
      </c>
      <c r="E100" s="391" t="s">
        <v>1616</v>
      </c>
      <c r="F100" s="391"/>
      <c r="G100" s="391">
        <v>58007</v>
      </c>
      <c r="H100" s="391" t="s">
        <v>1578</v>
      </c>
      <c r="I100" s="391" t="s">
        <v>993</v>
      </c>
      <c r="J100" s="391" t="s">
        <v>1617</v>
      </c>
      <c r="K100" s="391" t="s">
        <v>1097</v>
      </c>
      <c r="L100" s="391" t="s">
        <v>105</v>
      </c>
      <c r="M100" s="391"/>
      <c r="N100" s="391" t="s">
        <v>1618</v>
      </c>
      <c r="O100" s="391" t="s">
        <v>1619</v>
      </c>
      <c r="P100" s="391" t="s">
        <v>1000</v>
      </c>
      <c r="Q100" s="391" t="s">
        <v>1091</v>
      </c>
      <c r="R100" s="391" t="s">
        <v>1620</v>
      </c>
      <c r="S100" s="392" t="str">
        <f>Adresses_cegeps[[#This Row],[ADRS_GEO_L1_GDUNO]]&amp;", "&amp;Adresses_cegeps[[#This Row],[NOM_MUNCP]]&amp;", "&amp;"Qc, "&amp;Adresses_cegeps[[#This Row],[CD_POSTL_GDUNO]]</f>
        <v>6300, avenue Auteuil, bureau 527, Brossard, Qc, J4Z3P2</v>
      </c>
    </row>
    <row r="101" spans="2:19" x14ac:dyDescent="0.25">
      <c r="B101" s="390">
        <v>692593</v>
      </c>
      <c r="C101" s="391" t="s">
        <v>1606</v>
      </c>
      <c r="D101" s="391" t="s">
        <v>1606</v>
      </c>
      <c r="E101" s="391" t="s">
        <v>1621</v>
      </c>
      <c r="F101" s="391"/>
      <c r="G101" s="391">
        <v>65005</v>
      </c>
      <c r="H101" s="391" t="s">
        <v>159</v>
      </c>
      <c r="I101" s="391" t="s">
        <v>993</v>
      </c>
      <c r="J101" s="391" t="s">
        <v>1622</v>
      </c>
      <c r="K101" s="391" t="s">
        <v>1097</v>
      </c>
      <c r="L101" s="391" t="s">
        <v>105</v>
      </c>
      <c r="M101" s="391"/>
      <c r="N101" s="391" t="s">
        <v>1623</v>
      </c>
      <c r="O101" s="391" t="s">
        <v>1624</v>
      </c>
      <c r="P101" s="391" t="s">
        <v>1000</v>
      </c>
      <c r="Q101" s="391" t="s">
        <v>1091</v>
      </c>
      <c r="R101" s="391" t="s">
        <v>1625</v>
      </c>
      <c r="S101" s="392" t="str">
        <f>Adresses_cegeps[[#This Row],[ADRS_GEO_L1_GDUNO]]&amp;", "&amp;Adresses_cegeps[[#This Row],[NOM_MUNCP]]&amp;", "&amp;"Qc, "&amp;Adresses_cegeps[[#This Row],[CD_POSTL_GDUNO]]</f>
        <v>3224, avenue Jean-Béraud, Laval, Qc, H7T2S4</v>
      </c>
    </row>
    <row r="102" spans="2:19" x14ac:dyDescent="0.25">
      <c r="B102" s="390">
        <v>693510</v>
      </c>
      <c r="C102" s="391" t="s">
        <v>1234</v>
      </c>
      <c r="D102" s="391" t="s">
        <v>1234</v>
      </c>
      <c r="E102" s="391" t="s">
        <v>1626</v>
      </c>
      <c r="F102" s="391"/>
      <c r="G102" s="391">
        <v>66023</v>
      </c>
      <c r="H102" s="391" t="s">
        <v>6</v>
      </c>
      <c r="I102" s="391" t="s">
        <v>993</v>
      </c>
      <c r="J102" s="391" t="s">
        <v>1627</v>
      </c>
      <c r="K102" s="391" t="s">
        <v>1087</v>
      </c>
      <c r="L102" s="391" t="s">
        <v>105</v>
      </c>
      <c r="M102" s="391" t="s">
        <v>1237</v>
      </c>
      <c r="N102" s="391" t="s">
        <v>1628</v>
      </c>
      <c r="O102" s="391" t="s">
        <v>1629</v>
      </c>
      <c r="P102" s="391" t="s">
        <v>1000</v>
      </c>
      <c r="Q102" s="391" t="s">
        <v>1091</v>
      </c>
      <c r="R102" s="391" t="s">
        <v>1630</v>
      </c>
      <c r="S102" s="392" t="str">
        <f>Adresses_cegeps[[#This Row],[ADRS_GEO_L1_GDUNO]]&amp;", "&amp;Adresses_cegeps[[#This Row],[NOM_MUNCP]]&amp;", "&amp;"Qc, "&amp;Adresses_cegeps[[#This Row],[CD_POSTL_GDUNO]]</f>
        <v>6333, boulevard Décarie, Montréal, Qc, H3W3E1</v>
      </c>
    </row>
    <row r="103" spans="2:19" x14ac:dyDescent="0.25">
      <c r="B103" s="390">
        <v>719503</v>
      </c>
      <c r="C103" s="391" t="s">
        <v>1631</v>
      </c>
      <c r="D103" s="391" t="s">
        <v>1631</v>
      </c>
      <c r="E103" s="391" t="s">
        <v>1632</v>
      </c>
      <c r="F103" s="391"/>
      <c r="G103" s="391">
        <v>66023</v>
      </c>
      <c r="H103" s="391" t="s">
        <v>6</v>
      </c>
      <c r="I103" s="391" t="s">
        <v>993</v>
      </c>
      <c r="J103" s="391" t="s">
        <v>1633</v>
      </c>
      <c r="K103" s="391" t="s">
        <v>1087</v>
      </c>
      <c r="L103" s="391" t="s">
        <v>105</v>
      </c>
      <c r="M103" s="391" t="s">
        <v>1634</v>
      </c>
      <c r="N103" s="391" t="s">
        <v>1635</v>
      </c>
      <c r="O103" s="391" t="s">
        <v>1636</v>
      </c>
      <c r="P103" s="391" t="s">
        <v>1000</v>
      </c>
      <c r="Q103" s="391" t="s">
        <v>1091</v>
      </c>
      <c r="R103" s="391" t="s">
        <v>1637</v>
      </c>
      <c r="S103" s="392" t="str">
        <f>Adresses_cegeps[[#This Row],[ADRS_GEO_L1_GDUNO]]&amp;", "&amp;Adresses_cegeps[[#This Row],[NOM_MUNCP]]&amp;", "&amp;"Qc, "&amp;Adresses_cegeps[[#This Row],[CD_POSTL_GDUNO]]</f>
        <v>628, chemin de la Côte-Sainte-Catherine, Montréal, Qc, H2V2C5</v>
      </c>
    </row>
    <row r="104" spans="2:19" x14ac:dyDescent="0.25">
      <c r="B104" s="390">
        <v>719517</v>
      </c>
      <c r="C104" s="391" t="s">
        <v>1638</v>
      </c>
      <c r="D104" s="391" t="s">
        <v>1638</v>
      </c>
      <c r="E104" s="391" t="s">
        <v>1639</v>
      </c>
      <c r="F104" s="391"/>
      <c r="G104" s="391">
        <v>66023</v>
      </c>
      <c r="H104" s="391" t="s">
        <v>6</v>
      </c>
      <c r="I104" s="391" t="s">
        <v>993</v>
      </c>
      <c r="J104" s="391" t="s">
        <v>1640</v>
      </c>
      <c r="K104" s="391" t="s">
        <v>1087</v>
      </c>
      <c r="L104" s="391" t="s">
        <v>105</v>
      </c>
      <c r="M104" s="391" t="s">
        <v>1641</v>
      </c>
      <c r="N104" s="391" t="s">
        <v>1642</v>
      </c>
      <c r="O104" s="391" t="s">
        <v>1643</v>
      </c>
      <c r="P104" s="391" t="s">
        <v>1000</v>
      </c>
      <c r="Q104" s="391" t="s">
        <v>1091</v>
      </c>
      <c r="R104" s="391" t="s">
        <v>1644</v>
      </c>
      <c r="S104" s="392" t="str">
        <f>Adresses_cegeps[[#This Row],[ADRS_GEO_L1_GDUNO]]&amp;", "&amp;Adresses_cegeps[[#This Row],[NOM_MUNCP]]&amp;", "&amp;"Qc, "&amp;Adresses_cegeps[[#This Row],[CD_POSTL_GDUNO]]</f>
        <v>780, boul. Dollard, Montréal, Qc, H2V3G5</v>
      </c>
    </row>
    <row r="105" spans="2:19" x14ac:dyDescent="0.25">
      <c r="B105" s="390">
        <v>747747</v>
      </c>
      <c r="C105" s="391" t="s">
        <v>1645</v>
      </c>
      <c r="D105" s="391" t="s">
        <v>1157</v>
      </c>
      <c r="E105" s="391" t="s">
        <v>1646</v>
      </c>
      <c r="F105" s="391" t="s">
        <v>1647</v>
      </c>
      <c r="G105" s="391">
        <v>66023</v>
      </c>
      <c r="H105" s="391" t="s">
        <v>6</v>
      </c>
      <c r="I105" s="391" t="s">
        <v>993</v>
      </c>
      <c r="J105" s="391" t="s">
        <v>1648</v>
      </c>
      <c r="K105" s="391" t="s">
        <v>1097</v>
      </c>
      <c r="L105" s="391" t="s">
        <v>105</v>
      </c>
      <c r="M105" s="391" t="s">
        <v>1541</v>
      </c>
      <c r="N105" s="391" t="s">
        <v>1649</v>
      </c>
      <c r="O105" s="391" t="s">
        <v>1650</v>
      </c>
      <c r="P105" s="391" t="s">
        <v>1000</v>
      </c>
      <c r="Q105" s="391" t="s">
        <v>1091</v>
      </c>
      <c r="R105" s="391" t="s">
        <v>1651</v>
      </c>
      <c r="S105" s="392" t="str">
        <f>Adresses_cegeps[[#This Row],[ADRS_GEO_L1_GDUNO]]&amp;", "&amp;Adresses_cegeps[[#This Row],[NOM_MUNCP]]&amp;", "&amp;"Qc, "&amp;Adresses_cegeps[[#This Row],[CD_POSTL_GDUNO]]</f>
        <v>416, boulevard de Maisonneuve Ouest, Montréal, Qc, H3A1L2</v>
      </c>
    </row>
    <row r="106" spans="2:19" x14ac:dyDescent="0.25">
      <c r="B106" s="390">
        <v>748548</v>
      </c>
      <c r="C106" s="391" t="s">
        <v>1652</v>
      </c>
      <c r="D106" s="391" t="s">
        <v>1653</v>
      </c>
      <c r="E106" s="391" t="s">
        <v>1654</v>
      </c>
      <c r="F106" s="391"/>
      <c r="G106" s="391">
        <v>66023</v>
      </c>
      <c r="H106" s="391" t="s">
        <v>6</v>
      </c>
      <c r="I106" s="391" t="s">
        <v>993</v>
      </c>
      <c r="J106" s="391" t="s">
        <v>1655</v>
      </c>
      <c r="K106" s="391" t="s">
        <v>1097</v>
      </c>
      <c r="L106" s="391" t="s">
        <v>105</v>
      </c>
      <c r="M106" s="391" t="s">
        <v>1656</v>
      </c>
      <c r="N106" s="391" t="s">
        <v>1657</v>
      </c>
      <c r="O106" s="391" t="s">
        <v>1658</v>
      </c>
      <c r="P106" s="391" t="s">
        <v>1000</v>
      </c>
      <c r="Q106" s="391" t="s">
        <v>1091</v>
      </c>
      <c r="R106" s="391" t="s">
        <v>1659</v>
      </c>
      <c r="S106" s="392" t="str">
        <f>Adresses_cegeps[[#This Row],[ADRS_GEO_L1_GDUNO]]&amp;", "&amp;Adresses_cegeps[[#This Row],[NOM_MUNCP]]&amp;", "&amp;"Qc, "&amp;Adresses_cegeps[[#This Row],[CD_POSTL_GDUNO]]</f>
        <v>2000, rue Sainte-Catherine Ouest, Montréal, Qc, H3H2T2</v>
      </c>
    </row>
    <row r="107" spans="2:19" x14ac:dyDescent="0.25">
      <c r="B107" s="390">
        <v>748561</v>
      </c>
      <c r="C107" s="391" t="s">
        <v>1660</v>
      </c>
      <c r="D107" s="391" t="s">
        <v>1661</v>
      </c>
      <c r="E107" s="391" t="s">
        <v>1662</v>
      </c>
      <c r="F107" s="391"/>
      <c r="G107" s="391">
        <v>66023</v>
      </c>
      <c r="H107" s="391" t="s">
        <v>6</v>
      </c>
      <c r="I107" s="391" t="s">
        <v>993</v>
      </c>
      <c r="J107" s="391" t="s">
        <v>1663</v>
      </c>
      <c r="K107" s="391" t="s">
        <v>1097</v>
      </c>
      <c r="L107" s="391" t="s">
        <v>105</v>
      </c>
      <c r="M107" s="391" t="s">
        <v>1664</v>
      </c>
      <c r="N107" s="391" t="s">
        <v>1665</v>
      </c>
      <c r="O107" s="391" t="s">
        <v>1666</v>
      </c>
      <c r="P107" s="391" t="s">
        <v>1000</v>
      </c>
      <c r="Q107" s="391" t="s">
        <v>1091</v>
      </c>
      <c r="R107" s="391" t="s">
        <v>1667</v>
      </c>
      <c r="S107" s="392" t="str">
        <f>Adresses_cegeps[[#This Row],[ADRS_GEO_L1_GDUNO]]&amp;", "&amp;Adresses_cegeps[[#This Row],[NOM_MUNCP]]&amp;", "&amp;"Qc, "&amp;Adresses_cegeps[[#This Row],[CD_POSTL_GDUNO]]</f>
        <v>1191, rue de la Montagne, Montréal, Qc, H3G1Z2</v>
      </c>
    </row>
    <row r="108" spans="2:19" x14ac:dyDescent="0.25">
      <c r="B108" s="390">
        <v>748720</v>
      </c>
      <c r="C108" s="391" t="s">
        <v>1668</v>
      </c>
      <c r="D108" s="391" t="s">
        <v>1669</v>
      </c>
      <c r="E108" s="391" t="s">
        <v>1119</v>
      </c>
      <c r="F108" s="391"/>
      <c r="G108" s="391">
        <v>66023</v>
      </c>
      <c r="H108" s="391" t="s">
        <v>6</v>
      </c>
      <c r="I108" s="391" t="s">
        <v>993</v>
      </c>
      <c r="J108" s="391" t="s">
        <v>1670</v>
      </c>
      <c r="K108" s="391" t="s">
        <v>1097</v>
      </c>
      <c r="L108" s="391" t="s">
        <v>105</v>
      </c>
      <c r="M108" s="391" t="s">
        <v>1671</v>
      </c>
      <c r="N108" s="391" t="s">
        <v>1121</v>
      </c>
      <c r="O108" s="391" t="s">
        <v>1122</v>
      </c>
      <c r="P108" s="391" t="s">
        <v>1000</v>
      </c>
      <c r="Q108" s="391" t="s">
        <v>1091</v>
      </c>
      <c r="R108" s="391" t="s">
        <v>1672</v>
      </c>
      <c r="S108" s="392" t="str">
        <f>Adresses_cegeps[[#This Row],[ADRS_GEO_L1_GDUNO]]&amp;", "&amp;Adresses_cegeps[[#This Row],[NOM_MUNCP]]&amp;", "&amp;"Qc, "&amp;Adresses_cegeps[[#This Row],[CD_POSTL_GDUNO]]</f>
        <v>1001, rue Sherbrooke Est, bureau 350, Montréal, Qc, H2L1N3</v>
      </c>
    </row>
    <row r="109" spans="2:19" x14ac:dyDescent="0.25">
      <c r="B109" s="390">
        <v>748738</v>
      </c>
      <c r="C109" s="391" t="s">
        <v>1673</v>
      </c>
      <c r="D109" s="391" t="s">
        <v>1674</v>
      </c>
      <c r="E109" s="391" t="s">
        <v>1675</v>
      </c>
      <c r="F109" s="391"/>
      <c r="G109" s="391">
        <v>66023</v>
      </c>
      <c r="H109" s="391" t="s">
        <v>6</v>
      </c>
      <c r="I109" s="391" t="s">
        <v>993</v>
      </c>
      <c r="J109" s="391" t="s">
        <v>1676</v>
      </c>
      <c r="K109" s="391" t="s">
        <v>1097</v>
      </c>
      <c r="L109" s="391" t="s">
        <v>105</v>
      </c>
      <c r="M109" s="391" t="s">
        <v>1677</v>
      </c>
      <c r="N109" s="391" t="s">
        <v>1678</v>
      </c>
      <c r="O109" s="391" t="s">
        <v>1679</v>
      </c>
      <c r="P109" s="391" t="s">
        <v>1000</v>
      </c>
      <c r="Q109" s="391" t="s">
        <v>1091</v>
      </c>
      <c r="R109" s="391" t="s">
        <v>1680</v>
      </c>
      <c r="S109" s="392" t="str">
        <f>Adresses_cegeps[[#This Row],[ADRS_GEO_L1_GDUNO]]&amp;", "&amp;Adresses_cegeps[[#This Row],[NOM_MUNCP]]&amp;", "&amp;"Qc, "&amp;Adresses_cegeps[[#This Row],[CD_POSTL_GDUNO]]</f>
        <v>550, rue Sherbrooke Ouest, 6e étage, Montréal, Qc, H3A1B9</v>
      </c>
    </row>
    <row r="110" spans="2:19" x14ac:dyDescent="0.25">
      <c r="B110" s="390">
        <v>748760</v>
      </c>
      <c r="C110" s="391" t="s">
        <v>1681</v>
      </c>
      <c r="D110" s="391" t="s">
        <v>1682</v>
      </c>
      <c r="E110" s="391" t="s">
        <v>1654</v>
      </c>
      <c r="F110" s="391"/>
      <c r="G110" s="391">
        <v>66023</v>
      </c>
      <c r="H110" s="391" t="s">
        <v>6</v>
      </c>
      <c r="I110" s="391" t="s">
        <v>993</v>
      </c>
      <c r="J110" s="391" t="s">
        <v>1655</v>
      </c>
      <c r="K110" s="391" t="s">
        <v>1097</v>
      </c>
      <c r="L110" s="391" t="s">
        <v>105</v>
      </c>
      <c r="M110" s="391" t="s">
        <v>1306</v>
      </c>
      <c r="N110" s="391" t="s">
        <v>1657</v>
      </c>
      <c r="O110" s="391" t="s">
        <v>1658</v>
      </c>
      <c r="P110" s="391" t="s">
        <v>1000</v>
      </c>
      <c r="Q110" s="391" t="s">
        <v>1091</v>
      </c>
      <c r="R110" s="391" t="s">
        <v>1683</v>
      </c>
      <c r="S110" s="392" t="str">
        <f>Adresses_cegeps[[#This Row],[ADRS_GEO_L1_GDUNO]]&amp;", "&amp;Adresses_cegeps[[#This Row],[NOM_MUNCP]]&amp;", "&amp;"Qc, "&amp;Adresses_cegeps[[#This Row],[CD_POSTL_GDUNO]]</f>
        <v>2000, rue Sainte-Catherine Ouest, Montréal, Qc, H3H2T2</v>
      </c>
    </row>
    <row r="111" spans="2:19" x14ac:dyDescent="0.25">
      <c r="B111" s="390">
        <v>748761</v>
      </c>
      <c r="C111" s="391" t="s">
        <v>1684</v>
      </c>
      <c r="D111" s="391" t="s">
        <v>1685</v>
      </c>
      <c r="E111" s="391" t="s">
        <v>1686</v>
      </c>
      <c r="F111" s="391"/>
      <c r="G111" s="391">
        <v>66023</v>
      </c>
      <c r="H111" s="391" t="s">
        <v>6</v>
      </c>
      <c r="I111" s="391" t="s">
        <v>993</v>
      </c>
      <c r="J111" s="391" t="s">
        <v>1687</v>
      </c>
      <c r="K111" s="391" t="s">
        <v>1097</v>
      </c>
      <c r="L111" s="391" t="s">
        <v>105</v>
      </c>
      <c r="M111" s="391" t="s">
        <v>1688</v>
      </c>
      <c r="N111" s="391" t="s">
        <v>1689</v>
      </c>
      <c r="O111" s="391" t="s">
        <v>1690</v>
      </c>
      <c r="P111" s="391" t="s">
        <v>1000</v>
      </c>
      <c r="Q111" s="391" t="s">
        <v>1091</v>
      </c>
      <c r="R111" s="391" t="s">
        <v>1691</v>
      </c>
      <c r="S111" s="392" t="str">
        <f>Adresses_cegeps[[#This Row],[ADRS_GEO_L1_GDUNO]]&amp;", "&amp;Adresses_cegeps[[#This Row],[NOM_MUNCP]]&amp;", "&amp;"Qc, "&amp;Adresses_cegeps[[#This Row],[CD_POSTL_GDUNO]]</f>
        <v>8255, Mountain Sights, bureau 150, Montréal, Qc, H4P2B5</v>
      </c>
    </row>
    <row r="112" spans="2:19" x14ac:dyDescent="0.25">
      <c r="B112" s="390">
        <v>748937</v>
      </c>
      <c r="C112" s="391" t="s">
        <v>1692</v>
      </c>
      <c r="D112" s="391" t="s">
        <v>1693</v>
      </c>
      <c r="E112" s="391" t="s">
        <v>1694</v>
      </c>
      <c r="F112" s="391"/>
      <c r="G112" s="391">
        <v>66023</v>
      </c>
      <c r="H112" s="391" t="s">
        <v>6</v>
      </c>
      <c r="I112" s="391" t="s">
        <v>993</v>
      </c>
      <c r="J112" s="391" t="s">
        <v>1695</v>
      </c>
      <c r="K112" s="391" t="s">
        <v>1097</v>
      </c>
      <c r="L112" s="391" t="s">
        <v>105</v>
      </c>
      <c r="M112" s="391" t="s">
        <v>1696</v>
      </c>
      <c r="N112" s="391" t="s">
        <v>1697</v>
      </c>
      <c r="O112" s="391" t="s">
        <v>1698</v>
      </c>
      <c r="P112" s="391" t="s">
        <v>1000</v>
      </c>
      <c r="Q112" s="391" t="s">
        <v>1091</v>
      </c>
      <c r="R112" s="391" t="s">
        <v>1699</v>
      </c>
      <c r="S112" s="392" t="str">
        <f>Adresses_cegeps[[#This Row],[ADRS_GEO_L1_GDUNO]]&amp;", "&amp;Adresses_cegeps[[#This Row],[NOM_MUNCP]]&amp;", "&amp;"Qc, "&amp;Adresses_cegeps[[#This Row],[CD_POSTL_GDUNO]]</f>
        <v>8181, 2e Avenue, Montréal, Qc, H1Z4N9</v>
      </c>
    </row>
    <row r="113" spans="2:19" x14ac:dyDescent="0.25">
      <c r="B113" s="390">
        <v>749547</v>
      </c>
      <c r="C113" s="391" t="s">
        <v>1700</v>
      </c>
      <c r="D113" s="391" t="s">
        <v>1700</v>
      </c>
      <c r="E113" s="391" t="s">
        <v>1701</v>
      </c>
      <c r="F113" s="391"/>
      <c r="G113" s="391">
        <v>66023</v>
      </c>
      <c r="H113" s="391" t="s">
        <v>6</v>
      </c>
      <c r="I113" s="391" t="s">
        <v>993</v>
      </c>
      <c r="J113" s="391" t="s">
        <v>1702</v>
      </c>
      <c r="K113" s="391" t="s">
        <v>1087</v>
      </c>
      <c r="L113" s="391" t="s">
        <v>105</v>
      </c>
      <c r="M113" s="391" t="s">
        <v>1703</v>
      </c>
      <c r="N113" s="391" t="s">
        <v>1704</v>
      </c>
      <c r="O113" s="391" t="s">
        <v>1705</v>
      </c>
      <c r="P113" s="391" t="s">
        <v>1000</v>
      </c>
      <c r="Q113" s="391" t="s">
        <v>1091</v>
      </c>
      <c r="R113" s="391" t="s">
        <v>1706</v>
      </c>
      <c r="S113" s="392" t="str">
        <f>Adresses_cegeps[[#This Row],[ADRS_GEO_L1_GDUNO]]&amp;", "&amp;Adresses_cegeps[[#This Row],[NOM_MUNCP]]&amp;", "&amp;"Qc, "&amp;Adresses_cegeps[[#This Row],[CD_POSTL_GDUNO]]</f>
        <v>1001, boul. Crémazie Est, Montréal, Qc, H2M1M3</v>
      </c>
    </row>
    <row r="114" spans="2:19" x14ac:dyDescent="0.25">
      <c r="B114" s="390">
        <v>749548</v>
      </c>
      <c r="C114" s="391" t="s">
        <v>1707</v>
      </c>
      <c r="D114" s="391" t="s">
        <v>1707</v>
      </c>
      <c r="E114" s="391" t="s">
        <v>1654</v>
      </c>
      <c r="F114" s="391" t="s">
        <v>1708</v>
      </c>
      <c r="G114" s="391">
        <v>66023</v>
      </c>
      <c r="H114" s="391" t="s">
        <v>6</v>
      </c>
      <c r="I114" s="391" t="s">
        <v>993</v>
      </c>
      <c r="J114" s="391" t="s">
        <v>1655</v>
      </c>
      <c r="K114" s="391" t="s">
        <v>1087</v>
      </c>
      <c r="L114" s="391" t="s">
        <v>105</v>
      </c>
      <c r="M114" s="391" t="s">
        <v>1656</v>
      </c>
      <c r="N114" s="391" t="s">
        <v>1657</v>
      </c>
      <c r="O114" s="391" t="s">
        <v>1658</v>
      </c>
      <c r="P114" s="391" t="s">
        <v>1000</v>
      </c>
      <c r="Q114" s="391" t="s">
        <v>1091</v>
      </c>
      <c r="R114" s="391" t="s">
        <v>1709</v>
      </c>
      <c r="S114" s="392" t="str">
        <f>Adresses_cegeps[[#This Row],[ADRS_GEO_L1_GDUNO]]&amp;", "&amp;Adresses_cegeps[[#This Row],[NOM_MUNCP]]&amp;", "&amp;"Qc, "&amp;Adresses_cegeps[[#This Row],[CD_POSTL_GDUNO]]</f>
        <v>2000, rue Sainte-Catherine Ouest, Montréal, Qc, H3H2T2</v>
      </c>
    </row>
    <row r="115" spans="2:19" x14ac:dyDescent="0.25">
      <c r="B115" s="390">
        <v>749553</v>
      </c>
      <c r="C115" s="391" t="s">
        <v>1710</v>
      </c>
      <c r="D115" s="391" t="s">
        <v>1710</v>
      </c>
      <c r="E115" s="391" t="s">
        <v>1711</v>
      </c>
      <c r="F115" s="391" t="s">
        <v>1712</v>
      </c>
      <c r="G115" s="391">
        <v>66023</v>
      </c>
      <c r="H115" s="391" t="s">
        <v>6</v>
      </c>
      <c r="I115" s="391" t="s">
        <v>993</v>
      </c>
      <c r="J115" s="391" t="s">
        <v>1713</v>
      </c>
      <c r="K115" s="391" t="s">
        <v>1087</v>
      </c>
      <c r="L115" s="391" t="s">
        <v>105</v>
      </c>
      <c r="M115" s="391" t="s">
        <v>1714</v>
      </c>
      <c r="N115" s="391" t="s">
        <v>1715</v>
      </c>
      <c r="O115" s="391" t="s">
        <v>1716</v>
      </c>
      <c r="P115" s="391" t="s">
        <v>1000</v>
      </c>
      <c r="Q115" s="391" t="s">
        <v>1091</v>
      </c>
      <c r="R115" s="391" t="s">
        <v>1717</v>
      </c>
      <c r="S115" s="392" t="str">
        <f>Adresses_cegeps[[#This Row],[ADRS_GEO_L1_GDUNO]]&amp;", "&amp;Adresses_cegeps[[#This Row],[NOM_MUNCP]]&amp;", "&amp;"Qc, "&amp;Adresses_cegeps[[#This Row],[CD_POSTL_GDUNO]]</f>
        <v>2030, boulevard Pie-IX, Montréal, Qc, H1V2C8</v>
      </c>
    </row>
    <row r="116" spans="2:19" x14ac:dyDescent="0.25">
      <c r="B116" s="390">
        <v>749554</v>
      </c>
      <c r="C116" s="391" t="s">
        <v>1718</v>
      </c>
      <c r="D116" s="391" t="s">
        <v>1719</v>
      </c>
      <c r="E116" s="391" t="s">
        <v>1711</v>
      </c>
      <c r="F116" s="391" t="s">
        <v>1712</v>
      </c>
      <c r="G116" s="391">
        <v>66023</v>
      </c>
      <c r="H116" s="391" t="s">
        <v>6</v>
      </c>
      <c r="I116" s="391" t="s">
        <v>993</v>
      </c>
      <c r="J116" s="391" t="s">
        <v>1713</v>
      </c>
      <c r="K116" s="391" t="s">
        <v>1097</v>
      </c>
      <c r="L116" s="391" t="s">
        <v>105</v>
      </c>
      <c r="M116" s="391" t="s">
        <v>1714</v>
      </c>
      <c r="N116" s="391" t="s">
        <v>1715</v>
      </c>
      <c r="O116" s="391" t="s">
        <v>1716</v>
      </c>
      <c r="P116" s="391" t="s">
        <v>1000</v>
      </c>
      <c r="Q116" s="391" t="s">
        <v>1091</v>
      </c>
      <c r="R116" s="391" t="s">
        <v>1720</v>
      </c>
      <c r="S116" s="392" t="str">
        <f>Adresses_cegeps[[#This Row],[ADRS_GEO_L1_GDUNO]]&amp;", "&amp;Adresses_cegeps[[#This Row],[NOM_MUNCP]]&amp;", "&amp;"Qc, "&amp;Adresses_cegeps[[#This Row],[CD_POSTL_GDUNO]]</f>
        <v>2030, boulevard Pie-IX, Montréal, Qc, H1V2C8</v>
      </c>
    </row>
    <row r="117" spans="2:19" x14ac:dyDescent="0.25">
      <c r="B117" s="390">
        <v>749556</v>
      </c>
      <c r="C117" s="391" t="s">
        <v>321</v>
      </c>
      <c r="D117" s="391" t="s">
        <v>321</v>
      </c>
      <c r="E117" s="391" t="s">
        <v>1721</v>
      </c>
      <c r="F117" s="391"/>
      <c r="G117" s="391">
        <v>66023</v>
      </c>
      <c r="H117" s="391" t="s">
        <v>6</v>
      </c>
      <c r="I117" s="391" t="s">
        <v>993</v>
      </c>
      <c r="J117" s="391" t="s">
        <v>1722</v>
      </c>
      <c r="K117" s="391" t="s">
        <v>1087</v>
      </c>
      <c r="L117" s="391" t="s">
        <v>105</v>
      </c>
      <c r="M117" s="391" t="s">
        <v>1723</v>
      </c>
      <c r="N117" s="391" t="s">
        <v>1724</v>
      </c>
      <c r="O117" s="391" t="s">
        <v>1725</v>
      </c>
      <c r="P117" s="391" t="s">
        <v>1000</v>
      </c>
      <c r="Q117" s="391" t="s">
        <v>1091</v>
      </c>
      <c r="R117" s="391" t="s">
        <v>1726</v>
      </c>
      <c r="S117" s="392" t="str">
        <f>Adresses_cegeps[[#This Row],[ADRS_GEO_L1_GDUNO]]&amp;", "&amp;Adresses_cegeps[[#This Row],[NOM_MUNCP]]&amp;", "&amp;"Qc, "&amp;Adresses_cegeps[[#This Row],[CD_POSTL_GDUNO]]</f>
        <v>3200, chemin de la Côte-Sainte-Catherine, Montréal, Qc, H3T1C1</v>
      </c>
    </row>
    <row r="118" spans="2:19" x14ac:dyDescent="0.25">
      <c r="B118" s="390">
        <v>749557</v>
      </c>
      <c r="C118" s="391" t="s">
        <v>1727</v>
      </c>
      <c r="D118" s="391" t="s">
        <v>1727</v>
      </c>
      <c r="E118" s="391" t="s">
        <v>1728</v>
      </c>
      <c r="F118" s="391"/>
      <c r="G118" s="391">
        <v>66023</v>
      </c>
      <c r="H118" s="391" t="s">
        <v>6</v>
      </c>
      <c r="I118" s="391" t="s">
        <v>993</v>
      </c>
      <c r="J118" s="391" t="s">
        <v>1729</v>
      </c>
      <c r="K118" s="391" t="s">
        <v>1087</v>
      </c>
      <c r="L118" s="391" t="s">
        <v>105</v>
      </c>
      <c r="M118" s="391" t="s">
        <v>1730</v>
      </c>
      <c r="N118" s="391" t="s">
        <v>1731</v>
      </c>
      <c r="O118" s="391" t="s">
        <v>1732</v>
      </c>
      <c r="P118" s="391" t="s">
        <v>1000</v>
      </c>
      <c r="Q118" s="391" t="s">
        <v>1091</v>
      </c>
      <c r="R118" s="391" t="s">
        <v>1733</v>
      </c>
      <c r="S118" s="392" t="str">
        <f>Adresses_cegeps[[#This Row],[ADRS_GEO_L1_GDUNO]]&amp;", "&amp;Adresses_cegeps[[#This Row],[NOM_MUNCP]]&amp;", "&amp;"Qc, "&amp;Adresses_cegeps[[#This Row],[CD_POSTL_GDUNO]]</f>
        <v>4635, chemin Queen-Mary, Montréal, Qc, H3W1W3</v>
      </c>
    </row>
    <row r="119" spans="2:19" x14ac:dyDescent="0.25">
      <c r="B119" s="390">
        <v>749561</v>
      </c>
      <c r="C119" s="391" t="s">
        <v>1734</v>
      </c>
      <c r="D119" s="391" t="s">
        <v>1734</v>
      </c>
      <c r="E119" s="391" t="s">
        <v>1662</v>
      </c>
      <c r="F119" s="391"/>
      <c r="G119" s="391">
        <v>66023</v>
      </c>
      <c r="H119" s="391" t="s">
        <v>6</v>
      </c>
      <c r="I119" s="391" t="s">
        <v>993</v>
      </c>
      <c r="J119" s="391" t="s">
        <v>1663</v>
      </c>
      <c r="K119" s="391" t="s">
        <v>1087</v>
      </c>
      <c r="L119" s="391" t="s">
        <v>105</v>
      </c>
      <c r="M119" s="391" t="s">
        <v>1664</v>
      </c>
      <c r="N119" s="391" t="s">
        <v>1665</v>
      </c>
      <c r="O119" s="391" t="s">
        <v>1666</v>
      </c>
      <c r="P119" s="391" t="s">
        <v>1000</v>
      </c>
      <c r="Q119" s="391" t="s">
        <v>1091</v>
      </c>
      <c r="R119" s="391" t="s">
        <v>1735</v>
      </c>
      <c r="S119" s="392" t="str">
        <f>Adresses_cegeps[[#This Row],[ADRS_GEO_L1_GDUNO]]&amp;", "&amp;Adresses_cegeps[[#This Row],[NOM_MUNCP]]&amp;", "&amp;"Qc, "&amp;Adresses_cegeps[[#This Row],[CD_POSTL_GDUNO]]</f>
        <v>1191, rue de la Montagne, Montréal, Qc, H3G1Z2</v>
      </c>
    </row>
    <row r="120" spans="2:19" x14ac:dyDescent="0.25">
      <c r="B120" s="390">
        <v>210508</v>
      </c>
      <c r="C120" s="391" t="s">
        <v>301</v>
      </c>
      <c r="D120" s="391" t="s">
        <v>301</v>
      </c>
      <c r="E120" s="391" t="s">
        <v>1736</v>
      </c>
      <c r="F120" s="391"/>
      <c r="G120" s="391">
        <v>23072</v>
      </c>
      <c r="H120" s="391" t="s">
        <v>1737</v>
      </c>
      <c r="I120" s="391" t="s">
        <v>993</v>
      </c>
      <c r="J120" s="391" t="s">
        <v>1738</v>
      </c>
      <c r="K120" s="391" t="s">
        <v>1087</v>
      </c>
      <c r="L120" s="391" t="s">
        <v>105</v>
      </c>
      <c r="M120" s="391" t="s">
        <v>1502</v>
      </c>
      <c r="N120" s="391" t="s">
        <v>1739</v>
      </c>
      <c r="O120" s="391" t="s">
        <v>1740</v>
      </c>
      <c r="P120" s="391" t="s">
        <v>1000</v>
      </c>
      <c r="Q120" s="391" t="s">
        <v>1091</v>
      </c>
      <c r="R120" s="391" t="s">
        <v>1741</v>
      </c>
      <c r="S120" s="392" t="str">
        <f>Adresses_cegeps[[#This Row],[ADRS_GEO_L1_GDUNO]]&amp;", "&amp;Adresses_cegeps[[#This Row],[NOM_MUNCP]]&amp;", "&amp;"Qc, "&amp;Adresses_cegeps[[#This Row],[CD_POSTL_GDUNO]]</f>
        <v>5000, rue Clément-Lockquell, Saint-Augustin-de-Desmaures, Qc, G3A1B3</v>
      </c>
    </row>
    <row r="121" spans="2:19" x14ac:dyDescent="0.25">
      <c r="B121" s="390">
        <v>749648</v>
      </c>
      <c r="C121" s="391" t="s">
        <v>1707</v>
      </c>
      <c r="D121" s="391" t="s">
        <v>1707</v>
      </c>
      <c r="E121" s="391" t="s">
        <v>1304</v>
      </c>
      <c r="F121" s="391"/>
      <c r="G121" s="391">
        <v>65005</v>
      </c>
      <c r="H121" s="391" t="s">
        <v>159</v>
      </c>
      <c r="I121" s="391" t="s">
        <v>993</v>
      </c>
      <c r="J121" s="391" t="s">
        <v>1305</v>
      </c>
      <c r="K121" s="391" t="s">
        <v>1097</v>
      </c>
      <c r="L121" s="391" t="s">
        <v>105</v>
      </c>
      <c r="M121" s="391" t="s">
        <v>1742</v>
      </c>
      <c r="N121" s="391" t="s">
        <v>1307</v>
      </c>
      <c r="O121" s="391" t="s">
        <v>1308</v>
      </c>
      <c r="P121" s="391" t="s">
        <v>1000</v>
      </c>
      <c r="Q121" s="391" t="s">
        <v>1091</v>
      </c>
      <c r="R121" s="391" t="s">
        <v>1743</v>
      </c>
      <c r="S121" s="392" t="str">
        <f>Adresses_cegeps[[#This Row],[ADRS_GEO_L1_GDUNO]]&amp;", "&amp;Adresses_cegeps[[#This Row],[NOM_MUNCP]]&amp;", "&amp;"Qc, "&amp;Adresses_cegeps[[#This Row],[CD_POSTL_GDUNO]]</f>
        <v>1595, boulevard Daniel-Johnson, Laval, Qc, H7V4C2</v>
      </c>
    </row>
    <row r="122" spans="2:19" x14ac:dyDescent="0.25">
      <c r="B122" s="390">
        <v>749649</v>
      </c>
      <c r="C122" s="391" t="s">
        <v>1744</v>
      </c>
      <c r="D122" s="391" t="s">
        <v>1744</v>
      </c>
      <c r="E122" s="391" t="s">
        <v>1304</v>
      </c>
      <c r="F122" s="391"/>
      <c r="G122" s="391">
        <v>65005</v>
      </c>
      <c r="H122" s="391" t="s">
        <v>159</v>
      </c>
      <c r="I122" s="391" t="s">
        <v>993</v>
      </c>
      <c r="J122" s="391" t="s">
        <v>1305</v>
      </c>
      <c r="K122" s="391" t="s">
        <v>1097</v>
      </c>
      <c r="L122" s="391" t="s">
        <v>105</v>
      </c>
      <c r="M122" s="391" t="s">
        <v>1742</v>
      </c>
      <c r="N122" s="391" t="s">
        <v>1307</v>
      </c>
      <c r="O122" s="391" t="s">
        <v>1308</v>
      </c>
      <c r="P122" s="391" t="s">
        <v>1000</v>
      </c>
      <c r="Q122" s="391" t="s">
        <v>1091</v>
      </c>
      <c r="R122" s="391" t="s">
        <v>1745</v>
      </c>
      <c r="S122" s="392" t="str">
        <f>Adresses_cegeps[[#This Row],[ADRS_GEO_L1_GDUNO]]&amp;", "&amp;Adresses_cegeps[[#This Row],[NOM_MUNCP]]&amp;", "&amp;"Qc, "&amp;Adresses_cegeps[[#This Row],[CD_POSTL_GDUNO]]</f>
        <v>1595, boulevard Daniel-Johnson, Laval, Qc, H7V4C2</v>
      </c>
    </row>
    <row r="123" spans="2:19" x14ac:dyDescent="0.25">
      <c r="B123" s="390">
        <v>250506</v>
      </c>
      <c r="C123" s="391" t="s">
        <v>1241</v>
      </c>
      <c r="D123" s="391" t="s">
        <v>1241</v>
      </c>
      <c r="E123" s="391" t="s">
        <v>1746</v>
      </c>
      <c r="F123" s="391"/>
      <c r="G123" s="391">
        <v>49058</v>
      </c>
      <c r="H123" s="391" t="s">
        <v>418</v>
      </c>
      <c r="I123" s="391" t="s">
        <v>993</v>
      </c>
      <c r="J123" s="391" t="s">
        <v>1747</v>
      </c>
      <c r="K123" s="391" t="s">
        <v>1087</v>
      </c>
      <c r="L123" s="391" t="s">
        <v>105</v>
      </c>
      <c r="M123" s="391" t="s">
        <v>1135</v>
      </c>
      <c r="N123" s="391" t="s">
        <v>1748</v>
      </c>
      <c r="O123" s="391" t="s">
        <v>1749</v>
      </c>
      <c r="P123" s="391" t="s">
        <v>1000</v>
      </c>
      <c r="Q123" s="391" t="s">
        <v>1091</v>
      </c>
      <c r="R123" s="391" t="s">
        <v>1750</v>
      </c>
      <c r="S123" s="392" t="str">
        <f>Adresses_cegeps[[#This Row],[ADRS_GEO_L1_GDUNO]]&amp;", "&amp;Adresses_cegeps[[#This Row],[NOM_MUNCP]]&amp;", "&amp;"Qc, "&amp;Adresses_cegeps[[#This Row],[CD_POSTL_GDUNO]]</f>
        <v>235, rue Moisan, Drummondville, Qc, J2C1W9</v>
      </c>
    </row>
    <row r="124" spans="2:19" x14ac:dyDescent="0.25">
      <c r="B124" s="390">
        <v>749672</v>
      </c>
      <c r="C124" s="391" t="s">
        <v>1751</v>
      </c>
      <c r="D124" s="391" t="s">
        <v>1751</v>
      </c>
      <c r="E124" s="391" t="s">
        <v>1752</v>
      </c>
      <c r="F124" s="391"/>
      <c r="G124" s="391">
        <v>66023</v>
      </c>
      <c r="H124" s="391" t="s">
        <v>6</v>
      </c>
      <c r="I124" s="391" t="s">
        <v>993</v>
      </c>
      <c r="J124" s="391" t="s">
        <v>1753</v>
      </c>
      <c r="K124" s="391" t="s">
        <v>1087</v>
      </c>
      <c r="L124" s="391" t="s">
        <v>105</v>
      </c>
      <c r="M124" s="391" t="s">
        <v>1754</v>
      </c>
      <c r="N124" s="391" t="s">
        <v>1755</v>
      </c>
      <c r="O124" s="391" t="s">
        <v>1756</v>
      </c>
      <c r="P124" s="391" t="s">
        <v>1000</v>
      </c>
      <c r="Q124" s="391" t="s">
        <v>1091</v>
      </c>
      <c r="R124" s="391" t="s">
        <v>1757</v>
      </c>
      <c r="S124" s="392" t="str">
        <f>Adresses_cegeps[[#This Row],[ADRS_GEO_L1_GDUNO]]&amp;", "&amp;Adresses_cegeps[[#This Row],[NOM_MUNCP]]&amp;", "&amp;"Qc, "&amp;Adresses_cegeps[[#This Row],[CD_POSTL_GDUNO]]</f>
        <v>5030, rue Saint-Denis, Montréal, Qc, H2J2L8</v>
      </c>
    </row>
    <row r="125" spans="2:19" x14ac:dyDescent="0.25">
      <c r="B125" s="390">
        <v>749673</v>
      </c>
      <c r="C125" s="391" t="s">
        <v>1751</v>
      </c>
      <c r="D125" s="391" t="s">
        <v>1751</v>
      </c>
      <c r="E125" s="391" t="s">
        <v>1758</v>
      </c>
      <c r="F125" s="391"/>
      <c r="G125" s="391">
        <v>66023</v>
      </c>
      <c r="H125" s="391" t="s">
        <v>6</v>
      </c>
      <c r="I125" s="391" t="s">
        <v>993</v>
      </c>
      <c r="J125" s="391" t="s">
        <v>1759</v>
      </c>
      <c r="K125" s="391" t="s">
        <v>1097</v>
      </c>
      <c r="L125" s="391" t="s">
        <v>105</v>
      </c>
      <c r="M125" s="391" t="s">
        <v>1754</v>
      </c>
      <c r="N125" s="391" t="s">
        <v>1760</v>
      </c>
      <c r="O125" s="391" t="s">
        <v>1761</v>
      </c>
      <c r="P125" s="391" t="s">
        <v>1000</v>
      </c>
      <c r="Q125" s="391" t="s">
        <v>1091</v>
      </c>
      <c r="R125" s="391" t="s">
        <v>1762</v>
      </c>
      <c r="S125" s="392" t="str">
        <f>Adresses_cegeps[[#This Row],[ADRS_GEO_L1_GDUNO]]&amp;", "&amp;Adresses_cegeps[[#This Row],[NOM_MUNCP]]&amp;", "&amp;"Qc, "&amp;Adresses_cegeps[[#This Row],[CD_POSTL_GDUNO]]</f>
        <v>1182, boulevard Saint-Laurent, Montréal, Qc, H2X2S5</v>
      </c>
    </row>
    <row r="126" spans="2:19" x14ac:dyDescent="0.25">
      <c r="B126" s="390">
        <v>749674</v>
      </c>
      <c r="C126" s="391" t="s">
        <v>1751</v>
      </c>
      <c r="D126" s="391" t="s">
        <v>1751</v>
      </c>
      <c r="E126" s="391" t="s">
        <v>1763</v>
      </c>
      <c r="F126" s="391"/>
      <c r="G126" s="391">
        <v>66023</v>
      </c>
      <c r="H126" s="391" t="s">
        <v>6</v>
      </c>
      <c r="I126" s="391" t="s">
        <v>993</v>
      </c>
      <c r="J126" s="391" t="s">
        <v>1764</v>
      </c>
      <c r="K126" s="391" t="s">
        <v>1097</v>
      </c>
      <c r="L126" s="391" t="s">
        <v>105</v>
      </c>
      <c r="M126" s="391" t="s">
        <v>1754</v>
      </c>
      <c r="N126" s="391" t="s">
        <v>1765</v>
      </c>
      <c r="O126" s="391" t="s">
        <v>1766</v>
      </c>
      <c r="P126" s="391" t="s">
        <v>1000</v>
      </c>
      <c r="Q126" s="391" t="s">
        <v>1091</v>
      </c>
      <c r="R126" s="391" t="s">
        <v>1767</v>
      </c>
      <c r="S126" s="392" t="str">
        <f>Adresses_cegeps[[#This Row],[ADRS_GEO_L1_GDUNO]]&amp;", "&amp;Adresses_cegeps[[#This Row],[NOM_MUNCP]]&amp;", "&amp;"Qc, "&amp;Adresses_cegeps[[#This Row],[CD_POSTL_GDUNO]]</f>
        <v>360, avenue Laurier Est, Montréal, Qc, H2T3B6</v>
      </c>
    </row>
    <row r="127" spans="2:19" x14ac:dyDescent="0.25">
      <c r="B127" s="390">
        <v>749701</v>
      </c>
      <c r="C127" s="391" t="s">
        <v>1768</v>
      </c>
      <c r="D127" s="391" t="s">
        <v>1768</v>
      </c>
      <c r="E127" s="391" t="s">
        <v>1769</v>
      </c>
      <c r="F127" s="391"/>
      <c r="G127" s="391">
        <v>66023</v>
      </c>
      <c r="H127" s="391" t="s">
        <v>6</v>
      </c>
      <c r="I127" s="391" t="s">
        <v>993</v>
      </c>
      <c r="J127" s="391" t="s">
        <v>1770</v>
      </c>
      <c r="K127" s="391" t="s">
        <v>1087</v>
      </c>
      <c r="L127" s="391" t="s">
        <v>105</v>
      </c>
      <c r="M127" s="391" t="s">
        <v>1771</v>
      </c>
      <c r="N127" s="391" t="s">
        <v>1772</v>
      </c>
      <c r="O127" s="391" t="s">
        <v>1773</v>
      </c>
      <c r="P127" s="391" t="s">
        <v>1000</v>
      </c>
      <c r="Q127" s="391" t="s">
        <v>1091</v>
      </c>
      <c r="R127" s="391" t="s">
        <v>1774</v>
      </c>
      <c r="S127" s="392" t="str">
        <f>Adresses_cegeps[[#This Row],[ADRS_GEO_L1_GDUNO]]&amp;", "&amp;Adresses_cegeps[[#This Row],[NOM_MUNCP]]&amp;", "&amp;"Qc, "&amp;Adresses_cegeps[[#This Row],[CD_POSTL_GDUNO]]</f>
        <v>5440, rue Notre-Dame Ouest, Montréal, Qc, H4C1T9</v>
      </c>
    </row>
    <row r="128" spans="2:19" x14ac:dyDescent="0.25">
      <c r="B128" s="390">
        <v>749712</v>
      </c>
      <c r="C128" s="391" t="s">
        <v>1775</v>
      </c>
      <c r="D128" s="391" t="s">
        <v>1775</v>
      </c>
      <c r="E128" s="391" t="s">
        <v>1776</v>
      </c>
      <c r="F128" s="391"/>
      <c r="G128" s="391">
        <v>66032</v>
      </c>
      <c r="H128" s="391" t="s">
        <v>1777</v>
      </c>
      <c r="I128" s="391" t="s">
        <v>993</v>
      </c>
      <c r="J128" s="391" t="s">
        <v>1778</v>
      </c>
      <c r="K128" s="391" t="s">
        <v>1087</v>
      </c>
      <c r="L128" s="391" t="s">
        <v>105</v>
      </c>
      <c r="M128" s="391" t="s">
        <v>1779</v>
      </c>
      <c r="N128" s="391" t="s">
        <v>1780</v>
      </c>
      <c r="O128" s="391" t="s">
        <v>1781</v>
      </c>
      <c r="P128" s="391" t="s">
        <v>1000</v>
      </c>
      <c r="Q128" s="391" t="s">
        <v>1091</v>
      </c>
      <c r="R128" s="391" t="s">
        <v>1782</v>
      </c>
      <c r="S128" s="392" t="str">
        <f>Adresses_cegeps[[#This Row],[ADRS_GEO_L1_GDUNO]]&amp;", "&amp;Adresses_cegeps[[#This Row],[NOM_MUNCP]]&amp;", "&amp;"Qc, "&amp;Adresses_cegeps[[#This Row],[CD_POSTL_GDUNO]]</f>
        <v>4873, avenue Westmount, Westmount, Qc, H3Y1X9</v>
      </c>
    </row>
    <row r="129" spans="2:19" x14ac:dyDescent="0.25">
      <c r="B129" s="390">
        <v>749720</v>
      </c>
      <c r="C129" s="391" t="s">
        <v>1783</v>
      </c>
      <c r="D129" s="391" t="s">
        <v>1783</v>
      </c>
      <c r="E129" s="391" t="s">
        <v>1119</v>
      </c>
      <c r="F129" s="391"/>
      <c r="G129" s="391">
        <v>66023</v>
      </c>
      <c r="H129" s="391" t="s">
        <v>6</v>
      </c>
      <c r="I129" s="391" t="s">
        <v>993</v>
      </c>
      <c r="J129" s="391" t="s">
        <v>1670</v>
      </c>
      <c r="K129" s="391" t="s">
        <v>1087</v>
      </c>
      <c r="L129" s="391" t="s">
        <v>105</v>
      </c>
      <c r="M129" s="391" t="s">
        <v>1671</v>
      </c>
      <c r="N129" s="391" t="s">
        <v>1121</v>
      </c>
      <c r="O129" s="391" t="s">
        <v>1122</v>
      </c>
      <c r="P129" s="391" t="s">
        <v>1000</v>
      </c>
      <c r="Q129" s="391" t="s">
        <v>1091</v>
      </c>
      <c r="R129" s="391" t="s">
        <v>1784</v>
      </c>
      <c r="S129" s="392" t="str">
        <f>Adresses_cegeps[[#This Row],[ADRS_GEO_L1_GDUNO]]&amp;", "&amp;Adresses_cegeps[[#This Row],[NOM_MUNCP]]&amp;", "&amp;"Qc, "&amp;Adresses_cegeps[[#This Row],[CD_POSTL_GDUNO]]</f>
        <v>1001, rue Sherbrooke Est, bureau 350, Montréal, Qc, H2L1N3</v>
      </c>
    </row>
    <row r="130" spans="2:19" x14ac:dyDescent="0.25">
      <c r="B130" s="390">
        <v>749721</v>
      </c>
      <c r="C130" s="391" t="s">
        <v>1783</v>
      </c>
      <c r="D130" s="391" t="s">
        <v>1785</v>
      </c>
      <c r="E130" s="391" t="s">
        <v>1113</v>
      </c>
      <c r="F130" s="391"/>
      <c r="G130" s="391">
        <v>58227</v>
      </c>
      <c r="H130" s="391" t="s">
        <v>1105</v>
      </c>
      <c r="I130" s="391" t="s">
        <v>993</v>
      </c>
      <c r="J130" s="391" t="s">
        <v>1114</v>
      </c>
      <c r="K130" s="391" t="s">
        <v>1097</v>
      </c>
      <c r="L130" s="391" t="s">
        <v>105</v>
      </c>
      <c r="M130" s="391"/>
      <c r="N130" s="391" t="s">
        <v>1116</v>
      </c>
      <c r="O130" s="391" t="s">
        <v>1117</v>
      </c>
      <c r="P130" s="391" t="s">
        <v>1000</v>
      </c>
      <c r="Q130" s="391" t="s">
        <v>1091</v>
      </c>
      <c r="R130" s="391" t="s">
        <v>1786</v>
      </c>
      <c r="S130" s="392" t="str">
        <f>Adresses_cegeps[[#This Row],[ADRS_GEO_L1_GDUNO]]&amp;", "&amp;Adresses_cegeps[[#This Row],[NOM_MUNCP]]&amp;", "&amp;"Qc, "&amp;Adresses_cegeps[[#This Row],[CD_POSTL_GDUNO]]</f>
        <v>4660, montée Saint-Hubert, local 104, Longueuil, Qc, J3Y1V1</v>
      </c>
    </row>
    <row r="131" spans="2:19" x14ac:dyDescent="0.25">
      <c r="B131" s="390">
        <v>749730</v>
      </c>
      <c r="C131" s="391" t="s">
        <v>1787</v>
      </c>
      <c r="D131" s="391" t="s">
        <v>1787</v>
      </c>
      <c r="E131" s="391" t="s">
        <v>1788</v>
      </c>
      <c r="F131" s="391"/>
      <c r="G131" s="391">
        <v>66032</v>
      </c>
      <c r="H131" s="391" t="s">
        <v>1777</v>
      </c>
      <c r="I131" s="391" t="s">
        <v>993</v>
      </c>
      <c r="J131" s="391" t="s">
        <v>1789</v>
      </c>
      <c r="K131" s="391" t="s">
        <v>1087</v>
      </c>
      <c r="L131" s="391" t="s">
        <v>105</v>
      </c>
      <c r="M131" s="391" t="s">
        <v>1790</v>
      </c>
      <c r="N131" s="391" t="s">
        <v>1791</v>
      </c>
      <c r="O131" s="391" t="s">
        <v>1792</v>
      </c>
      <c r="P131" s="391" t="s">
        <v>1000</v>
      </c>
      <c r="Q131" s="391" t="s">
        <v>1091</v>
      </c>
      <c r="R131" s="391" t="s">
        <v>1793</v>
      </c>
      <c r="S131" s="392" t="str">
        <f>Adresses_cegeps[[#This Row],[ADRS_GEO_L1_GDUNO]]&amp;", "&amp;Adresses_cegeps[[#This Row],[NOM_MUNCP]]&amp;", "&amp;"Qc, "&amp;Adresses_cegeps[[#This Row],[CD_POSTL_GDUNO]]</f>
        <v>815, avenue Upper Belmont, Westmount, Qc, H3Y1K5</v>
      </c>
    </row>
    <row r="132" spans="2:19" x14ac:dyDescent="0.25">
      <c r="B132" s="390">
        <v>749738</v>
      </c>
      <c r="C132" s="391" t="s">
        <v>1794</v>
      </c>
      <c r="D132" s="391" t="s">
        <v>1794</v>
      </c>
      <c r="E132" s="391" t="s">
        <v>1675</v>
      </c>
      <c r="F132" s="391"/>
      <c r="G132" s="391">
        <v>66023</v>
      </c>
      <c r="H132" s="391" t="s">
        <v>6</v>
      </c>
      <c r="I132" s="391" t="s">
        <v>993</v>
      </c>
      <c r="J132" s="391" t="s">
        <v>1676</v>
      </c>
      <c r="K132" s="391" t="s">
        <v>1087</v>
      </c>
      <c r="L132" s="391" t="s">
        <v>105</v>
      </c>
      <c r="M132" s="391" t="s">
        <v>1677</v>
      </c>
      <c r="N132" s="391" t="s">
        <v>1678</v>
      </c>
      <c r="O132" s="391" t="s">
        <v>1679</v>
      </c>
      <c r="P132" s="391" t="s">
        <v>1000</v>
      </c>
      <c r="Q132" s="391" t="s">
        <v>1091</v>
      </c>
      <c r="R132" s="391" t="s">
        <v>1795</v>
      </c>
      <c r="S132" s="392" t="str">
        <f>Adresses_cegeps[[#This Row],[ADRS_GEO_L1_GDUNO]]&amp;", "&amp;Adresses_cegeps[[#This Row],[NOM_MUNCP]]&amp;", "&amp;"Qc, "&amp;Adresses_cegeps[[#This Row],[CD_POSTL_GDUNO]]</f>
        <v>550, rue Sherbrooke Ouest, 6e étage, Montréal, Qc, H3A1B9</v>
      </c>
    </row>
    <row r="133" spans="2:19" x14ac:dyDescent="0.25">
      <c r="B133" s="390">
        <v>749747</v>
      </c>
      <c r="C133" s="391" t="s">
        <v>1796</v>
      </c>
      <c r="D133" s="391" t="s">
        <v>1797</v>
      </c>
      <c r="E133" s="391" t="s">
        <v>1798</v>
      </c>
      <c r="F133" s="391"/>
      <c r="G133" s="391">
        <v>66023</v>
      </c>
      <c r="H133" s="391" t="s">
        <v>6</v>
      </c>
      <c r="I133" s="391" t="s">
        <v>993</v>
      </c>
      <c r="J133" s="391" t="s">
        <v>1648</v>
      </c>
      <c r="K133" s="391" t="s">
        <v>1087</v>
      </c>
      <c r="L133" s="391" t="s">
        <v>105</v>
      </c>
      <c r="M133" s="391" t="s">
        <v>1541</v>
      </c>
      <c r="N133" s="391" t="s">
        <v>1649</v>
      </c>
      <c r="O133" s="391" t="s">
        <v>1650</v>
      </c>
      <c r="P133" s="391" t="s">
        <v>1000</v>
      </c>
      <c r="Q133" s="391" t="s">
        <v>1091</v>
      </c>
      <c r="R133" s="391" t="s">
        <v>1799</v>
      </c>
      <c r="S133" s="392" t="str">
        <f>Adresses_cegeps[[#This Row],[ADRS_GEO_L1_GDUNO]]&amp;", "&amp;Adresses_cegeps[[#This Row],[NOM_MUNCP]]&amp;", "&amp;"Qc, "&amp;Adresses_cegeps[[#This Row],[CD_POSTL_GDUNO]]</f>
        <v>416, boul. de Maisonneuve O. bureau 700, Montréal, Qc, H3A1L2</v>
      </c>
    </row>
    <row r="134" spans="2:19" x14ac:dyDescent="0.25">
      <c r="B134" s="390">
        <v>749751</v>
      </c>
      <c r="C134" s="391" t="s">
        <v>1800</v>
      </c>
      <c r="D134" s="391" t="s">
        <v>1800</v>
      </c>
      <c r="E134" s="391" t="s">
        <v>1801</v>
      </c>
      <c r="F134" s="391"/>
      <c r="G134" s="391">
        <v>66023</v>
      </c>
      <c r="H134" s="391" t="s">
        <v>6</v>
      </c>
      <c r="I134" s="391" t="s">
        <v>993</v>
      </c>
      <c r="J134" s="391" t="s">
        <v>1802</v>
      </c>
      <c r="K134" s="391" t="s">
        <v>1087</v>
      </c>
      <c r="L134" s="391" t="s">
        <v>105</v>
      </c>
      <c r="M134" s="391" t="s">
        <v>1803</v>
      </c>
      <c r="N134" s="391" t="s">
        <v>1804</v>
      </c>
      <c r="O134" s="391" t="s">
        <v>1805</v>
      </c>
      <c r="P134" s="391" t="s">
        <v>1000</v>
      </c>
      <c r="Q134" s="391" t="s">
        <v>1091</v>
      </c>
      <c r="R134" s="391" t="s">
        <v>1806</v>
      </c>
      <c r="S134" s="392" t="str">
        <f>Adresses_cegeps[[#This Row],[ADRS_GEO_L1_GDUNO]]&amp;", "&amp;Adresses_cegeps[[#This Row],[NOM_MUNCP]]&amp;", "&amp;"Qc, "&amp;Adresses_cegeps[[#This Row],[CD_POSTL_GDUNO]]</f>
        <v>1435, rue De Bleury, 6e étage, Montréal, Qc, H3A2H7</v>
      </c>
    </row>
    <row r="135" spans="2:19" x14ac:dyDescent="0.25">
      <c r="B135" s="390">
        <v>749756</v>
      </c>
      <c r="C135" s="391" t="s">
        <v>1807</v>
      </c>
      <c r="D135" s="391" t="s">
        <v>1808</v>
      </c>
      <c r="E135" s="391" t="s">
        <v>1809</v>
      </c>
      <c r="F135" s="391"/>
      <c r="G135" s="391">
        <v>66023</v>
      </c>
      <c r="H135" s="391" t="s">
        <v>6</v>
      </c>
      <c r="I135" s="391" t="s">
        <v>993</v>
      </c>
      <c r="J135" s="391" t="s">
        <v>1810</v>
      </c>
      <c r="K135" s="391" t="s">
        <v>1097</v>
      </c>
      <c r="L135" s="391" t="s">
        <v>105</v>
      </c>
      <c r="M135" s="391" t="s">
        <v>1811</v>
      </c>
      <c r="N135" s="391" t="s">
        <v>1812</v>
      </c>
      <c r="O135" s="391" t="s">
        <v>1813</v>
      </c>
      <c r="P135" s="391" t="s">
        <v>1000</v>
      </c>
      <c r="Q135" s="391" t="s">
        <v>1091</v>
      </c>
      <c r="R135" s="391" t="s">
        <v>1814</v>
      </c>
      <c r="S135" s="392" t="str">
        <f>Adresses_cegeps[[#This Row],[ADRS_GEO_L1_GDUNO]]&amp;", "&amp;Adresses_cegeps[[#This Row],[NOM_MUNCP]]&amp;", "&amp;"Qc, "&amp;Adresses_cegeps[[#This Row],[CD_POSTL_GDUNO]]</f>
        <v>8370, boulevard Lacordaire, Montréal, Qc, H1R3Y6</v>
      </c>
    </row>
    <row r="136" spans="2:19" x14ac:dyDescent="0.25">
      <c r="B136" s="390">
        <v>749757</v>
      </c>
      <c r="C136" s="391" t="s">
        <v>1807</v>
      </c>
      <c r="D136" s="391" t="s">
        <v>1815</v>
      </c>
      <c r="E136" s="391" t="s">
        <v>1809</v>
      </c>
      <c r="F136" s="391"/>
      <c r="G136" s="391">
        <v>66023</v>
      </c>
      <c r="H136" s="391" t="s">
        <v>6</v>
      </c>
      <c r="I136" s="391" t="s">
        <v>993</v>
      </c>
      <c r="J136" s="391" t="s">
        <v>1810</v>
      </c>
      <c r="K136" s="391" t="s">
        <v>1097</v>
      </c>
      <c r="L136" s="391" t="s">
        <v>105</v>
      </c>
      <c r="M136" s="391" t="s">
        <v>1811</v>
      </c>
      <c r="N136" s="391" t="s">
        <v>1812</v>
      </c>
      <c r="O136" s="391" t="s">
        <v>1813</v>
      </c>
      <c r="P136" s="391" t="s">
        <v>1000</v>
      </c>
      <c r="Q136" s="391" t="s">
        <v>1091</v>
      </c>
      <c r="R136" s="391" t="s">
        <v>1814</v>
      </c>
      <c r="S136" s="392" t="str">
        <f>Adresses_cegeps[[#This Row],[ADRS_GEO_L1_GDUNO]]&amp;", "&amp;Adresses_cegeps[[#This Row],[NOM_MUNCP]]&amp;", "&amp;"Qc, "&amp;Adresses_cegeps[[#This Row],[CD_POSTL_GDUNO]]</f>
        <v>8370, boulevard Lacordaire, Montréal, Qc, H1R3Y6</v>
      </c>
    </row>
    <row r="137" spans="2:19" x14ac:dyDescent="0.25">
      <c r="B137" s="390">
        <v>749758</v>
      </c>
      <c r="C137" s="391" t="s">
        <v>1807</v>
      </c>
      <c r="D137" s="391" t="s">
        <v>1807</v>
      </c>
      <c r="E137" s="391" t="s">
        <v>1816</v>
      </c>
      <c r="F137" s="391"/>
      <c r="G137" s="391">
        <v>66023</v>
      </c>
      <c r="H137" s="391" t="s">
        <v>6</v>
      </c>
      <c r="I137" s="391" t="s">
        <v>993</v>
      </c>
      <c r="J137" s="391" t="s">
        <v>1817</v>
      </c>
      <c r="K137" s="391" t="s">
        <v>1087</v>
      </c>
      <c r="L137" s="391" t="s">
        <v>105</v>
      </c>
      <c r="M137" s="391" t="s">
        <v>1811</v>
      </c>
      <c r="N137" s="391" t="s">
        <v>1818</v>
      </c>
      <c r="O137" s="391" t="s">
        <v>1819</v>
      </c>
      <c r="P137" s="391" t="s">
        <v>1000</v>
      </c>
      <c r="Q137" s="391" t="s">
        <v>1091</v>
      </c>
      <c r="R137" s="391" t="s">
        <v>1820</v>
      </c>
      <c r="S137" s="392" t="str">
        <f>Adresses_cegeps[[#This Row],[ADRS_GEO_L1_GDUNO]]&amp;", "&amp;Adresses_cegeps[[#This Row],[NOM_MUNCP]]&amp;", "&amp;"Qc, "&amp;Adresses_cegeps[[#This Row],[CD_POSTL_GDUNO]]</f>
        <v>1616, boul. René-Lévesque Ouest, Montréal, Qc, H3H1P8</v>
      </c>
    </row>
    <row r="138" spans="2:19" x14ac:dyDescent="0.25">
      <c r="B138" s="390">
        <v>749759</v>
      </c>
      <c r="C138" s="391" t="s">
        <v>1807</v>
      </c>
      <c r="D138" s="391" t="s">
        <v>1815</v>
      </c>
      <c r="E138" s="391" t="s">
        <v>1821</v>
      </c>
      <c r="F138" s="391"/>
      <c r="G138" s="391">
        <v>66023</v>
      </c>
      <c r="H138" s="391" t="s">
        <v>6</v>
      </c>
      <c r="I138" s="391" t="s">
        <v>993</v>
      </c>
      <c r="J138" s="391" t="s">
        <v>1817</v>
      </c>
      <c r="K138" s="391" t="s">
        <v>1097</v>
      </c>
      <c r="L138" s="391" t="s">
        <v>105</v>
      </c>
      <c r="M138" s="391" t="s">
        <v>1811</v>
      </c>
      <c r="N138" s="391" t="s">
        <v>1818</v>
      </c>
      <c r="O138" s="391" t="s">
        <v>1819</v>
      </c>
      <c r="P138" s="391" t="s">
        <v>1000</v>
      </c>
      <c r="Q138" s="391" t="s">
        <v>1091</v>
      </c>
      <c r="R138" s="391" t="s">
        <v>1822</v>
      </c>
      <c r="S138" s="392" t="str">
        <f>Adresses_cegeps[[#This Row],[ADRS_GEO_L1_GDUNO]]&amp;", "&amp;Adresses_cegeps[[#This Row],[NOM_MUNCP]]&amp;", "&amp;"Qc, "&amp;Adresses_cegeps[[#This Row],[CD_POSTL_GDUNO]]</f>
        <v>1616, boulevard René-Lévesque Ouest, Montréal, Qc, H3H1P8</v>
      </c>
    </row>
    <row r="139" spans="2:19" x14ac:dyDescent="0.25">
      <c r="B139" s="390">
        <v>749760</v>
      </c>
      <c r="C139" s="391" t="s">
        <v>1823</v>
      </c>
      <c r="D139" s="391" t="s">
        <v>1823</v>
      </c>
      <c r="E139" s="391" t="s">
        <v>1654</v>
      </c>
      <c r="F139" s="391"/>
      <c r="G139" s="391">
        <v>66023</v>
      </c>
      <c r="H139" s="391" t="s">
        <v>6</v>
      </c>
      <c r="I139" s="391" t="s">
        <v>993</v>
      </c>
      <c r="J139" s="391" t="s">
        <v>1655</v>
      </c>
      <c r="K139" s="391" t="s">
        <v>1087</v>
      </c>
      <c r="L139" s="391" t="s">
        <v>105</v>
      </c>
      <c r="M139" s="391" t="s">
        <v>1306</v>
      </c>
      <c r="N139" s="391" t="s">
        <v>1657</v>
      </c>
      <c r="O139" s="391" t="s">
        <v>1658</v>
      </c>
      <c r="P139" s="391" t="s">
        <v>1000</v>
      </c>
      <c r="Q139" s="391" t="s">
        <v>1091</v>
      </c>
      <c r="R139" s="391" t="s">
        <v>1824</v>
      </c>
      <c r="S139" s="392" t="str">
        <f>Adresses_cegeps[[#This Row],[ADRS_GEO_L1_GDUNO]]&amp;", "&amp;Adresses_cegeps[[#This Row],[NOM_MUNCP]]&amp;", "&amp;"Qc, "&amp;Adresses_cegeps[[#This Row],[CD_POSTL_GDUNO]]</f>
        <v>2000, rue Sainte-Catherine Ouest, Montréal, Qc, H3H2T2</v>
      </c>
    </row>
    <row r="140" spans="2:19" x14ac:dyDescent="0.25">
      <c r="B140" s="390">
        <v>749761</v>
      </c>
      <c r="C140" s="391" t="s">
        <v>1825</v>
      </c>
      <c r="D140" s="391" t="s">
        <v>1825</v>
      </c>
      <c r="E140" s="391" t="s">
        <v>1686</v>
      </c>
      <c r="F140" s="391"/>
      <c r="G140" s="391">
        <v>66023</v>
      </c>
      <c r="H140" s="391" t="s">
        <v>6</v>
      </c>
      <c r="I140" s="391" t="s">
        <v>993</v>
      </c>
      <c r="J140" s="391" t="s">
        <v>1687</v>
      </c>
      <c r="K140" s="391" t="s">
        <v>1087</v>
      </c>
      <c r="L140" s="391" t="s">
        <v>105</v>
      </c>
      <c r="M140" s="391" t="s">
        <v>1688</v>
      </c>
      <c r="N140" s="391" t="s">
        <v>1689</v>
      </c>
      <c r="O140" s="391" t="s">
        <v>1690</v>
      </c>
      <c r="P140" s="391" t="s">
        <v>1000</v>
      </c>
      <c r="Q140" s="391" t="s">
        <v>1091</v>
      </c>
      <c r="R140" s="391" t="s">
        <v>1826</v>
      </c>
      <c r="S140" s="392" t="str">
        <f>Adresses_cegeps[[#This Row],[ADRS_GEO_L1_GDUNO]]&amp;", "&amp;Adresses_cegeps[[#This Row],[NOM_MUNCP]]&amp;", "&amp;"Qc, "&amp;Adresses_cegeps[[#This Row],[CD_POSTL_GDUNO]]</f>
        <v>8255, Mountain Sights, bureau 150, Montréal, Qc, H4P2B5</v>
      </c>
    </row>
    <row r="141" spans="2:19" x14ac:dyDescent="0.25">
      <c r="B141" s="390">
        <v>749795</v>
      </c>
      <c r="C141" s="391" t="s">
        <v>1827</v>
      </c>
      <c r="D141" s="391" t="s">
        <v>1827</v>
      </c>
      <c r="E141" s="391" t="s">
        <v>1828</v>
      </c>
      <c r="F141" s="391" t="s">
        <v>1829</v>
      </c>
      <c r="G141" s="391">
        <v>66023</v>
      </c>
      <c r="H141" s="391" t="s">
        <v>6</v>
      </c>
      <c r="I141" s="391" t="s">
        <v>993</v>
      </c>
      <c r="J141" s="391" t="s">
        <v>1830</v>
      </c>
      <c r="K141" s="391" t="s">
        <v>1087</v>
      </c>
      <c r="L141" s="391" t="s">
        <v>105</v>
      </c>
      <c r="M141" s="391" t="s">
        <v>1831</v>
      </c>
      <c r="N141" s="391" t="s">
        <v>1832</v>
      </c>
      <c r="O141" s="391" t="s">
        <v>1833</v>
      </c>
      <c r="P141" s="391" t="s">
        <v>1000</v>
      </c>
      <c r="Q141" s="391" t="s">
        <v>1091</v>
      </c>
      <c r="R141" s="391" t="s">
        <v>1834</v>
      </c>
      <c r="S141" s="392" t="str">
        <f>Adresses_cegeps[[#This Row],[ADRS_GEO_L1_GDUNO]]&amp;", "&amp;Adresses_cegeps[[#This Row],[NOM_MUNCP]]&amp;", "&amp;"Qc, "&amp;Adresses_cegeps[[#This Row],[CD_POSTL_GDUNO]]</f>
        <v>418, rue Sherbrooke Est, Montréal, Qc, H2L1J6</v>
      </c>
    </row>
    <row r="142" spans="2:19" x14ac:dyDescent="0.25">
      <c r="B142" s="390">
        <v>749841</v>
      </c>
      <c r="C142" s="391" t="s">
        <v>1835</v>
      </c>
      <c r="D142" s="391" t="s">
        <v>1835</v>
      </c>
      <c r="E142" s="391" t="s">
        <v>1353</v>
      </c>
      <c r="F142" s="391" t="s">
        <v>1354</v>
      </c>
      <c r="G142" s="391">
        <v>66023</v>
      </c>
      <c r="H142" s="391" t="s">
        <v>6</v>
      </c>
      <c r="I142" s="391" t="s">
        <v>993</v>
      </c>
      <c r="J142" s="391" t="s">
        <v>1355</v>
      </c>
      <c r="K142" s="391" t="s">
        <v>1087</v>
      </c>
      <c r="L142" s="391" t="s">
        <v>105</v>
      </c>
      <c r="M142" s="391" t="s">
        <v>1836</v>
      </c>
      <c r="N142" s="391" t="s">
        <v>1357</v>
      </c>
      <c r="O142" s="391" t="s">
        <v>1358</v>
      </c>
      <c r="P142" s="391" t="s">
        <v>1000</v>
      </c>
      <c r="Q142" s="391" t="s">
        <v>1091</v>
      </c>
      <c r="R142" s="391" t="s">
        <v>1837</v>
      </c>
      <c r="S142" s="392" t="str">
        <f>Adresses_cegeps[[#This Row],[ADRS_GEO_L1_GDUNO]]&amp;", "&amp;Adresses_cegeps[[#This Row],[NOM_MUNCP]]&amp;", "&amp;"Qc, "&amp;Adresses_cegeps[[#This Row],[CD_POSTL_GDUNO]]</f>
        <v>888, boulevard De Maisonneuve Est, Montréal, Qc, H2L4S8</v>
      </c>
    </row>
    <row r="143" spans="2:19" x14ac:dyDescent="0.25">
      <c r="B143" s="390">
        <v>749937</v>
      </c>
      <c r="C143" s="391" t="s">
        <v>1838</v>
      </c>
      <c r="D143" s="391" t="s">
        <v>1838</v>
      </c>
      <c r="E143" s="391" t="s">
        <v>1694</v>
      </c>
      <c r="F143" s="391"/>
      <c r="G143" s="391">
        <v>66023</v>
      </c>
      <c r="H143" s="391" t="s">
        <v>6</v>
      </c>
      <c r="I143" s="391" t="s">
        <v>993</v>
      </c>
      <c r="J143" s="391" t="s">
        <v>1695</v>
      </c>
      <c r="K143" s="391" t="s">
        <v>1087</v>
      </c>
      <c r="L143" s="391" t="s">
        <v>105</v>
      </c>
      <c r="M143" s="391" t="s">
        <v>1839</v>
      </c>
      <c r="N143" s="391" t="s">
        <v>1697</v>
      </c>
      <c r="O143" s="391" t="s">
        <v>1698</v>
      </c>
      <c r="P143" s="391" t="s">
        <v>1000</v>
      </c>
      <c r="Q143" s="391" t="s">
        <v>1091</v>
      </c>
      <c r="R143" s="391" t="s">
        <v>1840</v>
      </c>
      <c r="S143" s="392" t="str">
        <f>Adresses_cegeps[[#This Row],[ADRS_GEO_L1_GDUNO]]&amp;", "&amp;Adresses_cegeps[[#This Row],[NOM_MUNCP]]&amp;", "&amp;"Qc, "&amp;Adresses_cegeps[[#This Row],[CD_POSTL_GDUNO]]</f>
        <v>8181, 2e Avenue, Montréal, Qc, H1Z4N9</v>
      </c>
    </row>
    <row r="144" spans="2:19" x14ac:dyDescent="0.25">
      <c r="B144" s="390">
        <v>749995</v>
      </c>
      <c r="C144" s="391" t="s">
        <v>1841</v>
      </c>
      <c r="D144" s="391" t="s">
        <v>1841</v>
      </c>
      <c r="E144" s="391" t="s">
        <v>1842</v>
      </c>
      <c r="F144" s="391"/>
      <c r="G144" s="391">
        <v>66023</v>
      </c>
      <c r="H144" s="391" t="s">
        <v>6</v>
      </c>
      <c r="I144" s="391" t="s">
        <v>993</v>
      </c>
      <c r="J144" s="391" t="s">
        <v>1843</v>
      </c>
      <c r="K144" s="391" t="s">
        <v>1087</v>
      </c>
      <c r="L144" s="391" t="s">
        <v>105</v>
      </c>
      <c r="M144" s="391" t="s">
        <v>1844</v>
      </c>
      <c r="N144" s="391" t="s">
        <v>1845</v>
      </c>
      <c r="O144" s="391" t="s">
        <v>1846</v>
      </c>
      <c r="P144" s="391" t="s">
        <v>1000</v>
      </c>
      <c r="Q144" s="391" t="s">
        <v>1091</v>
      </c>
      <c r="R144" s="391" t="s">
        <v>1847</v>
      </c>
      <c r="S144" s="392" t="str">
        <f>Adresses_cegeps[[#This Row],[ADRS_GEO_L1_GDUNO]]&amp;", "&amp;Adresses_cegeps[[#This Row],[NOM_MUNCP]]&amp;", "&amp;"Qc, "&amp;Adresses_cegeps[[#This Row],[CD_POSTL_GDUNO]]</f>
        <v>2120, rue Sherbrooke Est, 7e étage, Montréal, Qc, H2K1C3</v>
      </c>
    </row>
    <row r="145" spans="2:19" x14ac:dyDescent="0.25">
      <c r="B145" s="390">
        <v>900000</v>
      </c>
      <c r="C145" s="391" t="s">
        <v>1848</v>
      </c>
      <c r="D145" s="391" t="s">
        <v>1848</v>
      </c>
      <c r="E145" s="391" t="s">
        <v>1849</v>
      </c>
      <c r="F145" s="391"/>
      <c r="G145" s="391">
        <v>3005</v>
      </c>
      <c r="H145" s="391" t="s">
        <v>1850</v>
      </c>
      <c r="I145" s="391" t="s">
        <v>993</v>
      </c>
      <c r="J145" s="391" t="s">
        <v>1851</v>
      </c>
      <c r="K145" s="391" t="s">
        <v>12</v>
      </c>
      <c r="L145" s="391" t="s">
        <v>1852</v>
      </c>
      <c r="M145" s="391" t="s">
        <v>1853</v>
      </c>
      <c r="N145" s="391" t="s">
        <v>1854</v>
      </c>
      <c r="O145" s="391" t="s">
        <v>1855</v>
      </c>
      <c r="P145" s="391" t="s">
        <v>1000</v>
      </c>
      <c r="Q145" s="391" t="s">
        <v>1856</v>
      </c>
      <c r="R145" s="391" t="s">
        <v>1857</v>
      </c>
      <c r="S145" s="392" t="str">
        <f>Adresses_cegeps[[#This Row],[ADRS_GEO_L1_GDUNO]]&amp;", "&amp;Adresses_cegeps[[#This Row],[NOM_MUNCP]]&amp;", "&amp;"Qc, "&amp;Adresses_cegeps[[#This Row],[CD_POSTL_GDUNO]]</f>
        <v>96, rue Jacques-Cartier, Gaspé, Qc, G4X2S8</v>
      </c>
    </row>
    <row r="146" spans="2:19" x14ac:dyDescent="0.25">
      <c r="B146" s="390">
        <v>900001</v>
      </c>
      <c r="C146" s="391" t="s">
        <v>1858</v>
      </c>
      <c r="D146" s="391" t="s">
        <v>1859</v>
      </c>
      <c r="E146" s="391" t="s">
        <v>1849</v>
      </c>
      <c r="F146" s="391"/>
      <c r="G146" s="391">
        <v>3005</v>
      </c>
      <c r="H146" s="391" t="s">
        <v>1850</v>
      </c>
      <c r="I146" s="391" t="s">
        <v>993</v>
      </c>
      <c r="J146" s="391" t="s">
        <v>1851</v>
      </c>
      <c r="K146" s="391" t="s">
        <v>1860</v>
      </c>
      <c r="L146" s="391" t="s">
        <v>1852</v>
      </c>
      <c r="M146" s="391" t="s">
        <v>1853</v>
      </c>
      <c r="N146" s="391" t="s">
        <v>1854</v>
      </c>
      <c r="O146" s="391" t="s">
        <v>1855</v>
      </c>
      <c r="P146" s="391" t="s">
        <v>1000</v>
      </c>
      <c r="Q146" s="391" t="s">
        <v>1856</v>
      </c>
      <c r="R146" s="391" t="s">
        <v>1861</v>
      </c>
      <c r="S146" s="392" t="str">
        <f>Adresses_cegeps[[#This Row],[ADRS_GEO_L1_GDUNO]]&amp;", "&amp;Adresses_cegeps[[#This Row],[NOM_MUNCP]]&amp;", "&amp;"Qc, "&amp;Adresses_cegeps[[#This Row],[CD_POSTL_GDUNO]]</f>
        <v>96, rue Jacques-Cartier, Gaspé, Qc, G4X2S8</v>
      </c>
    </row>
    <row r="147" spans="2:19" x14ac:dyDescent="0.25">
      <c r="B147" s="390">
        <v>900004</v>
      </c>
      <c r="C147" s="391" t="s">
        <v>1862</v>
      </c>
      <c r="D147" s="391" t="s">
        <v>1863</v>
      </c>
      <c r="E147" s="391" t="s">
        <v>1864</v>
      </c>
      <c r="F147" s="391" t="s">
        <v>1865</v>
      </c>
      <c r="G147" s="391">
        <v>6013</v>
      </c>
      <c r="H147" s="391" t="s">
        <v>1866</v>
      </c>
      <c r="I147" s="391" t="s">
        <v>993</v>
      </c>
      <c r="J147" s="391" t="s">
        <v>1867</v>
      </c>
      <c r="K147" s="391" t="s">
        <v>1860</v>
      </c>
      <c r="L147" s="391" t="s">
        <v>1852</v>
      </c>
      <c r="M147" s="391" t="s">
        <v>1868</v>
      </c>
      <c r="N147" s="391" t="s">
        <v>1869</v>
      </c>
      <c r="O147" s="391" t="s">
        <v>1870</v>
      </c>
      <c r="P147" s="391" t="s">
        <v>1000</v>
      </c>
      <c r="Q147" s="391" t="s">
        <v>1856</v>
      </c>
      <c r="R147" s="391" t="s">
        <v>1871</v>
      </c>
      <c r="S147" s="392" t="str">
        <f>Adresses_cegeps[[#This Row],[ADRS_GEO_L1_GDUNO]]&amp;", "&amp;Adresses_cegeps[[#This Row],[NOM_MUNCP]]&amp;", "&amp;"Qc, "&amp;Adresses_cegeps[[#This Row],[CD_POSTL_GDUNO]]</f>
        <v>776, boul. Perron, Carleton-sur-Mer, Qc, G0C1J0</v>
      </c>
    </row>
    <row r="148" spans="2:19" x14ac:dyDescent="0.25">
      <c r="B148" s="390">
        <v>900005</v>
      </c>
      <c r="C148" s="391" t="s">
        <v>191</v>
      </c>
      <c r="D148" s="391" t="s">
        <v>1872</v>
      </c>
      <c r="E148" s="391" t="s">
        <v>1873</v>
      </c>
      <c r="F148" s="391" t="s">
        <v>1874</v>
      </c>
      <c r="G148" s="391">
        <v>2015</v>
      </c>
      <c r="H148" s="391" t="s">
        <v>132</v>
      </c>
      <c r="I148" s="391" t="s">
        <v>993</v>
      </c>
      <c r="J148" s="391" t="s">
        <v>1875</v>
      </c>
      <c r="K148" s="391" t="s">
        <v>1860</v>
      </c>
      <c r="L148" s="391" t="s">
        <v>1852</v>
      </c>
      <c r="M148" s="391" t="s">
        <v>1853</v>
      </c>
      <c r="N148" s="391" t="s">
        <v>1876</v>
      </c>
      <c r="O148" s="391" t="s">
        <v>1877</v>
      </c>
      <c r="P148" s="391" t="s">
        <v>1000</v>
      </c>
      <c r="Q148" s="391" t="s">
        <v>1856</v>
      </c>
      <c r="R148" s="391" t="s">
        <v>1878</v>
      </c>
      <c r="S148" s="392" t="str">
        <f>Adresses_cegeps[[#This Row],[ADRS_GEO_L1_GDUNO]]&amp;", "&amp;Adresses_cegeps[[#This Row],[NOM_MUNCP]]&amp;", "&amp;"Qc, "&amp;Adresses_cegeps[[#This Row],[CD_POSTL_GDUNO]]</f>
        <v>167, La Grande Allée Est, Grande-Rivière, Qc, G0C1V0</v>
      </c>
    </row>
    <row r="149" spans="2:19" x14ac:dyDescent="0.25">
      <c r="B149" s="390">
        <v>900006</v>
      </c>
      <c r="C149" s="391" t="s">
        <v>1879</v>
      </c>
      <c r="D149" s="391" t="s">
        <v>1880</v>
      </c>
      <c r="E149" s="391" t="s">
        <v>1881</v>
      </c>
      <c r="F149" s="391" t="s">
        <v>1882</v>
      </c>
      <c r="G149" s="391">
        <v>1023</v>
      </c>
      <c r="H149" s="391" t="s">
        <v>1883</v>
      </c>
      <c r="I149" s="391" t="s">
        <v>1884</v>
      </c>
      <c r="J149" s="391" t="s">
        <v>1885</v>
      </c>
      <c r="K149" s="391" t="s">
        <v>1860</v>
      </c>
      <c r="L149" s="391" t="s">
        <v>1852</v>
      </c>
      <c r="M149" s="391" t="s">
        <v>1886</v>
      </c>
      <c r="N149" s="391" t="s">
        <v>1887</v>
      </c>
      <c r="O149" s="391" t="s">
        <v>1888</v>
      </c>
      <c r="P149" s="391" t="s">
        <v>1000</v>
      </c>
      <c r="Q149" s="391" t="s">
        <v>1856</v>
      </c>
      <c r="R149" s="391" t="s">
        <v>1889</v>
      </c>
      <c r="S149" s="392" t="str">
        <f>Adresses_cegeps[[#This Row],[ADRS_GEO_L1_GDUNO]]&amp;", "&amp;Adresses_cegeps[[#This Row],[NOM_MUNCP]]&amp;", "&amp;"Qc, "&amp;Adresses_cegeps[[#This Row],[CD_POSTL_GDUNO]]</f>
        <v>15, chemin de la Piscine, Les Îles-de-la-Madeleine, Qc, G4T3X4</v>
      </c>
    </row>
    <row r="150" spans="2:19" x14ac:dyDescent="0.25">
      <c r="B150" s="390">
        <v>900007</v>
      </c>
      <c r="C150" s="391" t="s">
        <v>1890</v>
      </c>
      <c r="D150" s="391" t="s">
        <v>1890</v>
      </c>
      <c r="E150" s="391" t="s">
        <v>1891</v>
      </c>
      <c r="F150" s="391"/>
      <c r="G150" s="391">
        <v>66023</v>
      </c>
      <c r="H150" s="391" t="s">
        <v>6</v>
      </c>
      <c r="I150" s="391" t="s">
        <v>993</v>
      </c>
      <c r="J150" s="391" t="s">
        <v>1892</v>
      </c>
      <c r="K150" s="391" t="s">
        <v>1860</v>
      </c>
      <c r="L150" s="391" t="s">
        <v>1852</v>
      </c>
      <c r="M150" s="391" t="s">
        <v>1893</v>
      </c>
      <c r="N150" s="391" t="s">
        <v>1121</v>
      </c>
      <c r="O150" s="391" t="s">
        <v>1122</v>
      </c>
      <c r="P150" s="391" t="s">
        <v>1000</v>
      </c>
      <c r="Q150" s="391" t="s">
        <v>1856</v>
      </c>
      <c r="R150" s="391" t="s">
        <v>1894</v>
      </c>
      <c r="S150" s="392" t="str">
        <f>Adresses_cegeps[[#This Row],[ADRS_GEO_L1_GDUNO]]&amp;", "&amp;Adresses_cegeps[[#This Row],[NOM_MUNCP]]&amp;", "&amp;"Qc, "&amp;Adresses_cegeps[[#This Row],[CD_POSTL_GDUNO]]</f>
        <v>1001, rue Sherbrooke Est, bureau 200, Montréal, Qc, H2L1E3</v>
      </c>
    </row>
    <row r="151" spans="2:19" x14ac:dyDescent="0.25">
      <c r="B151" s="390">
        <v>900091</v>
      </c>
      <c r="C151" s="391" t="s">
        <v>1895</v>
      </c>
      <c r="D151" s="391" t="s">
        <v>1895</v>
      </c>
      <c r="E151" s="391" t="s">
        <v>1896</v>
      </c>
      <c r="F151" s="391"/>
      <c r="G151" s="391">
        <v>3005</v>
      </c>
      <c r="H151" s="391" t="s">
        <v>1850</v>
      </c>
      <c r="I151" s="391" t="s">
        <v>993</v>
      </c>
      <c r="J151" s="391" t="s">
        <v>1897</v>
      </c>
      <c r="K151" s="391" t="s">
        <v>1197</v>
      </c>
      <c r="L151" s="391" t="s">
        <v>1852</v>
      </c>
      <c r="M151" s="391" t="s">
        <v>1898</v>
      </c>
      <c r="N151" s="391" t="s">
        <v>1899</v>
      </c>
      <c r="O151" s="391" t="s">
        <v>1900</v>
      </c>
      <c r="P151" s="391" t="s">
        <v>1000</v>
      </c>
      <c r="Q151" s="391" t="s">
        <v>1856</v>
      </c>
      <c r="R151" s="391" t="s">
        <v>1901</v>
      </c>
      <c r="S151" s="392" t="str">
        <f>Adresses_cegeps[[#This Row],[ADRS_GEO_L1_GDUNO]]&amp;", "&amp;Adresses_cegeps[[#This Row],[NOM_MUNCP]]&amp;", "&amp;"Qc, "&amp;Adresses_cegeps[[#This Row],[CD_POSTL_GDUNO]]</f>
        <v>96, montée de Sandy-Beach, bureau 2.05, Gaspé, Qc, G4X2V6</v>
      </c>
    </row>
    <row r="152" spans="2:19" x14ac:dyDescent="0.25">
      <c r="B152" s="390">
        <v>900092</v>
      </c>
      <c r="C152" s="391" t="s">
        <v>1902</v>
      </c>
      <c r="D152" s="391" t="s">
        <v>1902</v>
      </c>
      <c r="E152" s="391" t="s">
        <v>1903</v>
      </c>
      <c r="F152" s="391"/>
      <c r="G152" s="391">
        <v>3005</v>
      </c>
      <c r="H152" s="391" t="s">
        <v>1850</v>
      </c>
      <c r="I152" s="391" t="s">
        <v>993</v>
      </c>
      <c r="J152" s="391" t="s">
        <v>1904</v>
      </c>
      <c r="K152" s="391" t="s">
        <v>1197</v>
      </c>
      <c r="L152" s="391" t="s">
        <v>1852</v>
      </c>
      <c r="M152" s="391" t="s">
        <v>1905</v>
      </c>
      <c r="N152" s="391" t="s">
        <v>1906</v>
      </c>
      <c r="O152" s="391" t="s">
        <v>1907</v>
      </c>
      <c r="P152" s="391" t="s">
        <v>1000</v>
      </c>
      <c r="Q152" s="391" t="s">
        <v>1856</v>
      </c>
      <c r="R152" s="391" t="s">
        <v>1908</v>
      </c>
      <c r="S152" s="392" t="str">
        <f>Adresses_cegeps[[#This Row],[ADRS_GEO_L1_GDUNO]]&amp;", "&amp;Adresses_cegeps[[#This Row],[NOM_MUNCP]]&amp;", "&amp;"Qc, "&amp;Adresses_cegeps[[#This Row],[CD_POSTL_GDUNO]]</f>
        <v>70, rue Bolduc, Gaspé, Qc, G4X1G2</v>
      </c>
    </row>
    <row r="153" spans="2:19" x14ac:dyDescent="0.25">
      <c r="B153" s="390">
        <v>900093</v>
      </c>
      <c r="C153" s="391" t="s">
        <v>1909</v>
      </c>
      <c r="D153" s="391" t="s">
        <v>1910</v>
      </c>
      <c r="E153" s="391" t="s">
        <v>1911</v>
      </c>
      <c r="F153" s="391" t="s">
        <v>1912</v>
      </c>
      <c r="G153" s="391">
        <v>6013</v>
      </c>
      <c r="H153" s="391" t="s">
        <v>1866</v>
      </c>
      <c r="I153" s="391" t="s">
        <v>993</v>
      </c>
      <c r="J153" s="391" t="s">
        <v>1867</v>
      </c>
      <c r="K153" s="391" t="s">
        <v>1197</v>
      </c>
      <c r="L153" s="391" t="s">
        <v>1852</v>
      </c>
      <c r="M153" s="391" t="s">
        <v>1913</v>
      </c>
      <c r="N153" s="391" t="s">
        <v>1869</v>
      </c>
      <c r="O153" s="391" t="s">
        <v>1870</v>
      </c>
      <c r="P153" s="391" t="s">
        <v>1000</v>
      </c>
      <c r="Q153" s="391" t="s">
        <v>1856</v>
      </c>
      <c r="R153" s="391" t="s">
        <v>1914</v>
      </c>
      <c r="S153" s="392" t="str">
        <f>Adresses_cegeps[[#This Row],[ADRS_GEO_L1_GDUNO]]&amp;", "&amp;Adresses_cegeps[[#This Row],[NOM_MUNCP]]&amp;", "&amp;"Qc, "&amp;Adresses_cegeps[[#This Row],[CD_POSTL_GDUNO]]</f>
        <v>776, boulevard Perron, Carleton-sur-Mer, Qc, G0C1J0</v>
      </c>
    </row>
    <row r="154" spans="2:19" x14ac:dyDescent="0.25">
      <c r="B154" s="390">
        <v>901000</v>
      </c>
      <c r="C154" s="391" t="s">
        <v>1915</v>
      </c>
      <c r="D154" s="391" t="s">
        <v>1915</v>
      </c>
      <c r="E154" s="391" t="s">
        <v>1916</v>
      </c>
      <c r="F154" s="391"/>
      <c r="G154" s="391">
        <v>10043</v>
      </c>
      <c r="H154" s="391" t="s">
        <v>169</v>
      </c>
      <c r="I154" s="391" t="s">
        <v>993</v>
      </c>
      <c r="J154" s="391" t="s">
        <v>1917</v>
      </c>
      <c r="K154" s="391" t="s">
        <v>12</v>
      </c>
      <c r="L154" s="391" t="s">
        <v>1852</v>
      </c>
      <c r="M154" s="391" t="s">
        <v>1918</v>
      </c>
      <c r="N154" s="391" t="s">
        <v>1919</v>
      </c>
      <c r="O154" s="391" t="s">
        <v>1920</v>
      </c>
      <c r="P154" s="391" t="s">
        <v>1000</v>
      </c>
      <c r="Q154" s="391" t="s">
        <v>1856</v>
      </c>
      <c r="R154" s="391" t="s">
        <v>1921</v>
      </c>
      <c r="S154" s="392" t="str">
        <f>Adresses_cegeps[[#This Row],[ADRS_GEO_L1_GDUNO]]&amp;", "&amp;Adresses_cegeps[[#This Row],[NOM_MUNCP]]&amp;", "&amp;"Qc, "&amp;Adresses_cegeps[[#This Row],[CD_POSTL_GDUNO]]</f>
        <v>60, rue de l'Évêché Ouest, Rimouski, Qc, G5L4H6</v>
      </c>
    </row>
    <row r="155" spans="2:19" x14ac:dyDescent="0.25">
      <c r="B155" s="390">
        <v>901001</v>
      </c>
      <c r="C155" s="391" t="s">
        <v>1922</v>
      </c>
      <c r="D155" s="391" t="s">
        <v>1922</v>
      </c>
      <c r="E155" s="391" t="s">
        <v>1923</v>
      </c>
      <c r="F155" s="391"/>
      <c r="G155" s="391">
        <v>10043</v>
      </c>
      <c r="H155" s="391" t="s">
        <v>169</v>
      </c>
      <c r="I155" s="391" t="s">
        <v>993</v>
      </c>
      <c r="J155" s="391" t="s">
        <v>1924</v>
      </c>
      <c r="K155" s="391" t="s">
        <v>1925</v>
      </c>
      <c r="L155" s="391" t="s">
        <v>1852</v>
      </c>
      <c r="M155" s="391" t="s">
        <v>1926</v>
      </c>
      <c r="N155" s="391" t="s">
        <v>1927</v>
      </c>
      <c r="O155" s="391" t="s">
        <v>1928</v>
      </c>
      <c r="P155" s="391" t="s">
        <v>1000</v>
      </c>
      <c r="Q155" s="391" t="s">
        <v>1856</v>
      </c>
      <c r="R155" s="391" t="s">
        <v>1929</v>
      </c>
      <c r="S155" s="392" t="str">
        <f>Adresses_cegeps[[#This Row],[ADRS_GEO_L1_GDUNO]]&amp;", "&amp;Adresses_cegeps[[#This Row],[NOM_MUNCP]]&amp;", "&amp;"Qc, "&amp;Adresses_cegeps[[#This Row],[CD_POSTL_GDUNO]]</f>
        <v>53, rue Saint-Germain Ouest, Rimouski, Qc, G5L4B4</v>
      </c>
    </row>
    <row r="156" spans="2:19" x14ac:dyDescent="0.25">
      <c r="B156" s="390">
        <v>901002</v>
      </c>
      <c r="C156" s="391" t="s">
        <v>1930</v>
      </c>
      <c r="D156" s="391" t="s">
        <v>1931</v>
      </c>
      <c r="E156" s="391" t="s">
        <v>1932</v>
      </c>
      <c r="F156" s="391"/>
      <c r="G156" s="391">
        <v>7047</v>
      </c>
      <c r="H156" s="391" t="s">
        <v>1933</v>
      </c>
      <c r="I156" s="391" t="s">
        <v>993</v>
      </c>
      <c r="J156" s="391" t="s">
        <v>1934</v>
      </c>
      <c r="K156" s="391" t="s">
        <v>1860</v>
      </c>
      <c r="L156" s="391" t="s">
        <v>1852</v>
      </c>
      <c r="M156" s="391" t="s">
        <v>1935</v>
      </c>
      <c r="N156" s="391" t="s">
        <v>1936</v>
      </c>
      <c r="O156" s="391" t="s">
        <v>1937</v>
      </c>
      <c r="P156" s="391" t="s">
        <v>1000</v>
      </c>
      <c r="Q156" s="391" t="s">
        <v>1856</v>
      </c>
      <c r="R156" s="391" t="s">
        <v>1938</v>
      </c>
      <c r="S156" s="392" t="str">
        <f>Adresses_cegeps[[#This Row],[ADRS_GEO_L1_GDUNO]]&amp;", "&amp;Adresses_cegeps[[#This Row],[NOM_MUNCP]]&amp;", "&amp;"Qc, "&amp;Adresses_cegeps[[#This Row],[CD_POSTL_GDUNO]]</f>
        <v>92, rue Desbiens, Amqui, Qc, G5J3P6</v>
      </c>
    </row>
    <row r="157" spans="2:19" x14ac:dyDescent="0.25">
      <c r="B157" s="390">
        <v>919000</v>
      </c>
      <c r="C157" s="391" t="s">
        <v>506</v>
      </c>
      <c r="D157" s="391" t="s">
        <v>506</v>
      </c>
      <c r="E157" s="391" t="s">
        <v>1939</v>
      </c>
      <c r="F157" s="391"/>
      <c r="G157" s="391">
        <v>81017</v>
      </c>
      <c r="H157" s="391" t="s">
        <v>1029</v>
      </c>
      <c r="I157" s="391" t="s">
        <v>993</v>
      </c>
      <c r="J157" s="391" t="s">
        <v>1940</v>
      </c>
      <c r="K157" s="391" t="s">
        <v>12</v>
      </c>
      <c r="L157" s="391" t="s">
        <v>1852</v>
      </c>
      <c r="M157" s="391" t="s">
        <v>1941</v>
      </c>
      <c r="N157" s="391" t="s">
        <v>1942</v>
      </c>
      <c r="O157" s="391" t="s">
        <v>1943</v>
      </c>
      <c r="P157" s="391" t="s">
        <v>1000</v>
      </c>
      <c r="Q157" s="391" t="s">
        <v>1856</v>
      </c>
      <c r="R157" s="391" t="s">
        <v>1944</v>
      </c>
      <c r="S157" s="392" t="str">
        <f>Adresses_cegeps[[#This Row],[ADRS_GEO_L1_GDUNO]]&amp;", "&amp;Adresses_cegeps[[#This Row],[NOM_MUNCP]]&amp;", "&amp;"Qc, "&amp;Adresses_cegeps[[#This Row],[CD_POSTL_GDUNO]]</f>
        <v>333, boul. de la Cité-des-Jeunes, Gatineau, Qc, J8Y6M4</v>
      </c>
    </row>
    <row r="158" spans="2:19" x14ac:dyDescent="0.25">
      <c r="B158" s="390">
        <v>919001</v>
      </c>
      <c r="C158" s="391" t="s">
        <v>1945</v>
      </c>
      <c r="D158" s="391" t="s">
        <v>1945</v>
      </c>
      <c r="E158" s="391" t="s">
        <v>1946</v>
      </c>
      <c r="F158" s="391"/>
      <c r="G158" s="391">
        <v>81017</v>
      </c>
      <c r="H158" s="391" t="s">
        <v>1029</v>
      </c>
      <c r="I158" s="391" t="s">
        <v>993</v>
      </c>
      <c r="J158" s="391" t="s">
        <v>1947</v>
      </c>
      <c r="K158" s="391" t="s">
        <v>12</v>
      </c>
      <c r="L158" s="391" t="s">
        <v>1852</v>
      </c>
      <c r="M158" s="391" t="s">
        <v>1948</v>
      </c>
      <c r="N158" s="391" t="s">
        <v>1949</v>
      </c>
      <c r="O158" s="391" t="s">
        <v>1950</v>
      </c>
      <c r="P158" s="391" t="s">
        <v>1000</v>
      </c>
      <c r="Q158" s="391" t="s">
        <v>1856</v>
      </c>
      <c r="R158" s="391" t="s">
        <v>1951</v>
      </c>
      <c r="S158" s="392" t="str">
        <f>Adresses_cegeps[[#This Row],[ADRS_GEO_L1_GDUNO]]&amp;", "&amp;Adresses_cegeps[[#This Row],[NOM_MUNCP]]&amp;", "&amp;"Qc, "&amp;Adresses_cegeps[[#This Row],[CD_POSTL_GDUNO]]</f>
        <v>325, boul. Cité-des-Jeunes, Gatineau, Qc, J8Y6T3</v>
      </c>
    </row>
    <row r="159" spans="2:19" x14ac:dyDescent="0.25">
      <c r="B159" s="390">
        <v>919002</v>
      </c>
      <c r="C159" s="391" t="s">
        <v>1952</v>
      </c>
      <c r="D159" s="391" t="s">
        <v>1953</v>
      </c>
      <c r="E159" s="391" t="s">
        <v>1954</v>
      </c>
      <c r="F159" s="391"/>
      <c r="G159" s="391">
        <v>81017</v>
      </c>
      <c r="H159" s="391" t="s">
        <v>1029</v>
      </c>
      <c r="I159" s="391" t="s">
        <v>993</v>
      </c>
      <c r="J159" s="391" t="s">
        <v>1955</v>
      </c>
      <c r="K159" s="391" t="s">
        <v>1860</v>
      </c>
      <c r="L159" s="391" t="s">
        <v>1852</v>
      </c>
      <c r="M159" s="391" t="s">
        <v>1956</v>
      </c>
      <c r="N159" s="391" t="s">
        <v>1957</v>
      </c>
      <c r="O159" s="391" t="s">
        <v>1958</v>
      </c>
      <c r="P159" s="391" t="s">
        <v>1000</v>
      </c>
      <c r="Q159" s="391" t="s">
        <v>1856</v>
      </c>
      <c r="R159" s="391" t="s">
        <v>1959</v>
      </c>
      <c r="S159" s="392" t="str">
        <f>Adresses_cegeps[[#This Row],[ADRS_GEO_L1_GDUNO]]&amp;", "&amp;Adresses_cegeps[[#This Row],[NOM_MUNCP]]&amp;", "&amp;"Qc, "&amp;Adresses_cegeps[[#This Row],[CD_POSTL_GDUNO]]</f>
        <v>820, boulevard de la Gappe, Gatineau, Qc, J8T7T7</v>
      </c>
    </row>
    <row r="160" spans="2:19" x14ac:dyDescent="0.25">
      <c r="B160" s="390">
        <v>919003</v>
      </c>
      <c r="C160" s="391" t="s">
        <v>1960</v>
      </c>
      <c r="D160" s="391" t="s">
        <v>1960</v>
      </c>
      <c r="E160" s="391" t="s">
        <v>1961</v>
      </c>
      <c r="F160" s="391"/>
      <c r="G160" s="391">
        <v>83065</v>
      </c>
      <c r="H160" s="391" t="s">
        <v>1962</v>
      </c>
      <c r="I160" s="391" t="s">
        <v>993</v>
      </c>
      <c r="J160" s="391" t="s">
        <v>1963</v>
      </c>
      <c r="K160" s="391" t="s">
        <v>1860</v>
      </c>
      <c r="L160" s="391" t="s">
        <v>1852</v>
      </c>
      <c r="M160" s="391" t="s">
        <v>1964</v>
      </c>
      <c r="N160" s="391" t="s">
        <v>1965</v>
      </c>
      <c r="O160" s="391" t="s">
        <v>1966</v>
      </c>
      <c r="P160" s="391" t="s">
        <v>1000</v>
      </c>
      <c r="Q160" s="391" t="s">
        <v>1856</v>
      </c>
      <c r="R160" s="391" t="s">
        <v>1967</v>
      </c>
      <c r="S160" s="392" t="str">
        <f>Adresses_cegeps[[#This Row],[ADRS_GEO_L1_GDUNO]]&amp;", "&amp;Adresses_cegeps[[#This Row],[NOM_MUNCP]]&amp;", "&amp;"Qc, "&amp;Adresses_cegeps[[#This Row],[CD_POSTL_GDUNO]]</f>
        <v>331, rue du Couvent, Maniwaki, Qc, J9E1H5</v>
      </c>
    </row>
    <row r="161" spans="2:19" x14ac:dyDescent="0.25">
      <c r="B161" s="390">
        <v>920000</v>
      </c>
      <c r="C161" s="391" t="s">
        <v>1968</v>
      </c>
      <c r="D161" s="391" t="s">
        <v>1968</v>
      </c>
      <c r="E161" s="391" t="s">
        <v>1969</v>
      </c>
      <c r="F161" s="391"/>
      <c r="G161" s="391">
        <v>86042</v>
      </c>
      <c r="H161" s="391" t="s">
        <v>172</v>
      </c>
      <c r="I161" s="391" t="s">
        <v>993</v>
      </c>
      <c r="J161" s="391" t="s">
        <v>1970</v>
      </c>
      <c r="K161" s="391" t="s">
        <v>12</v>
      </c>
      <c r="L161" s="391" t="s">
        <v>1852</v>
      </c>
      <c r="M161" s="391" t="s">
        <v>1971</v>
      </c>
      <c r="N161" s="391" t="s">
        <v>1972</v>
      </c>
      <c r="O161" s="391" t="s">
        <v>1973</v>
      </c>
      <c r="P161" s="391" t="s">
        <v>1000</v>
      </c>
      <c r="Q161" s="391" t="s">
        <v>1856</v>
      </c>
      <c r="R161" s="391" t="s">
        <v>1974</v>
      </c>
      <c r="S161" s="392" t="str">
        <f>Adresses_cegeps[[#This Row],[ADRS_GEO_L1_GDUNO]]&amp;", "&amp;Adresses_cegeps[[#This Row],[NOM_MUNCP]]&amp;", "&amp;"Qc, "&amp;Adresses_cegeps[[#This Row],[CD_POSTL_GDUNO]]</f>
        <v>425, boulevard du Collège, Rouyn-Noranda, Qc, J9X5E5</v>
      </c>
    </row>
    <row r="162" spans="2:19" x14ac:dyDescent="0.25">
      <c r="B162" s="390">
        <v>920001</v>
      </c>
      <c r="C162" s="391" t="s">
        <v>1975</v>
      </c>
      <c r="D162" s="391" t="s">
        <v>1976</v>
      </c>
      <c r="E162" s="391" t="s">
        <v>1977</v>
      </c>
      <c r="F162" s="391"/>
      <c r="G162" s="391">
        <v>88055</v>
      </c>
      <c r="H162" s="391" t="s">
        <v>119</v>
      </c>
      <c r="I162" s="391" t="s">
        <v>993</v>
      </c>
      <c r="J162" s="391" t="s">
        <v>1978</v>
      </c>
      <c r="K162" s="391" t="s">
        <v>1860</v>
      </c>
      <c r="L162" s="391" t="s">
        <v>1852</v>
      </c>
      <c r="M162" s="391" t="s">
        <v>1979</v>
      </c>
      <c r="N162" s="391" t="s">
        <v>1980</v>
      </c>
      <c r="O162" s="391" t="s">
        <v>1981</v>
      </c>
      <c r="P162" s="391" t="s">
        <v>1000</v>
      </c>
      <c r="Q162" s="391" t="s">
        <v>1856</v>
      </c>
      <c r="R162" s="391" t="s">
        <v>1982</v>
      </c>
      <c r="S162" s="392" t="str">
        <f>Adresses_cegeps[[#This Row],[ADRS_GEO_L1_GDUNO]]&amp;", "&amp;Adresses_cegeps[[#This Row],[NOM_MUNCP]]&amp;", "&amp;"Qc, "&amp;Adresses_cegeps[[#This Row],[CD_POSTL_GDUNO]]</f>
        <v>341, rue Principale Nord, Amos, Qc, J9T2L8</v>
      </c>
    </row>
    <row r="163" spans="2:19" x14ac:dyDescent="0.25">
      <c r="B163" s="390">
        <v>920002</v>
      </c>
      <c r="C163" s="391" t="s">
        <v>1983</v>
      </c>
      <c r="D163" s="391" t="s">
        <v>1984</v>
      </c>
      <c r="E163" s="391" t="s">
        <v>1985</v>
      </c>
      <c r="F163" s="391"/>
      <c r="G163" s="391">
        <v>89008</v>
      </c>
      <c r="H163" s="391" t="s">
        <v>1021</v>
      </c>
      <c r="I163" s="391" t="s">
        <v>993</v>
      </c>
      <c r="J163" s="391" t="s">
        <v>1986</v>
      </c>
      <c r="K163" s="391" t="s">
        <v>1860</v>
      </c>
      <c r="L163" s="391" t="s">
        <v>1852</v>
      </c>
      <c r="M163" s="391" t="s">
        <v>1979</v>
      </c>
      <c r="N163" s="391" t="s">
        <v>1987</v>
      </c>
      <c r="O163" s="391" t="s">
        <v>1988</v>
      </c>
      <c r="P163" s="391" t="s">
        <v>1000</v>
      </c>
      <c r="Q163" s="391" t="s">
        <v>1856</v>
      </c>
      <c r="R163" s="391" t="s">
        <v>1989</v>
      </c>
      <c r="S163" s="392" t="str">
        <f>Adresses_cegeps[[#This Row],[ADRS_GEO_L1_GDUNO]]&amp;", "&amp;Adresses_cegeps[[#This Row],[NOM_MUNCP]]&amp;", "&amp;"Qc, "&amp;Adresses_cegeps[[#This Row],[CD_POSTL_GDUNO]]</f>
        <v>675, 1re Avenue, Val-d'Or, Qc, J9P1Y3</v>
      </c>
    </row>
    <row r="164" spans="2:19" x14ac:dyDescent="0.25">
      <c r="B164" s="390">
        <v>920003</v>
      </c>
      <c r="C164" s="391" t="s">
        <v>1990</v>
      </c>
      <c r="D164" s="391" t="s">
        <v>1990</v>
      </c>
      <c r="E164" s="391" t="s">
        <v>1985</v>
      </c>
      <c r="F164" s="391"/>
      <c r="G164" s="391">
        <v>89008</v>
      </c>
      <c r="H164" s="391" t="s">
        <v>1021</v>
      </c>
      <c r="I164" s="391" t="s">
        <v>993</v>
      </c>
      <c r="J164" s="391" t="s">
        <v>1986</v>
      </c>
      <c r="K164" s="391" t="s">
        <v>1860</v>
      </c>
      <c r="L164" s="391" t="s">
        <v>1852</v>
      </c>
      <c r="M164" s="391" t="s">
        <v>1979</v>
      </c>
      <c r="N164" s="391" t="s">
        <v>1987</v>
      </c>
      <c r="O164" s="391" t="s">
        <v>1988</v>
      </c>
      <c r="P164" s="391" t="s">
        <v>1000</v>
      </c>
      <c r="Q164" s="391" t="s">
        <v>1856</v>
      </c>
      <c r="R164" s="391" t="s">
        <v>1991</v>
      </c>
      <c r="S164" s="392" t="str">
        <f>Adresses_cegeps[[#This Row],[ADRS_GEO_L1_GDUNO]]&amp;", "&amp;Adresses_cegeps[[#This Row],[NOM_MUNCP]]&amp;", "&amp;"Qc, "&amp;Adresses_cegeps[[#This Row],[CD_POSTL_GDUNO]]</f>
        <v>675, 1re Avenue, Val-d'Or, Qc, J9P1Y3</v>
      </c>
    </row>
    <row r="165" spans="2:19" x14ac:dyDescent="0.25">
      <c r="B165" s="390">
        <v>920004</v>
      </c>
      <c r="C165" s="391" t="s">
        <v>1992</v>
      </c>
      <c r="D165" s="391" t="s">
        <v>1993</v>
      </c>
      <c r="E165" s="391" t="s">
        <v>1994</v>
      </c>
      <c r="F165" s="391"/>
      <c r="G165" s="391">
        <v>50802</v>
      </c>
      <c r="H165" s="391" t="s">
        <v>1995</v>
      </c>
      <c r="I165" s="391" t="s">
        <v>1996</v>
      </c>
      <c r="J165" s="391" t="s">
        <v>1997</v>
      </c>
      <c r="K165" s="391" t="s">
        <v>1860</v>
      </c>
      <c r="L165" s="391" t="s">
        <v>1852</v>
      </c>
      <c r="M165" s="391" t="s">
        <v>1998</v>
      </c>
      <c r="N165" s="391" t="s">
        <v>1999</v>
      </c>
      <c r="O165" s="391" t="s">
        <v>2000</v>
      </c>
      <c r="P165" s="391" t="s">
        <v>1000</v>
      </c>
      <c r="Q165" s="391" t="s">
        <v>1856</v>
      </c>
      <c r="R165" s="391" t="s">
        <v>2001</v>
      </c>
      <c r="S165" s="392" t="str">
        <f>Adresses_cegeps[[#This Row],[ADRS_GEO_L1_GDUNO]]&amp;", "&amp;Adresses_cegeps[[#This Row],[NOM_MUNCP]]&amp;", "&amp;"Qc, "&amp;Adresses_cegeps[[#This Row],[CD_POSTL_GDUNO]]</f>
        <v>1205, route Marie-Victorin, Odanak, Qc, J0G1H0</v>
      </c>
    </row>
    <row r="166" spans="2:19" x14ac:dyDescent="0.25">
      <c r="B166" s="390">
        <v>920090</v>
      </c>
      <c r="C166" s="391" t="s">
        <v>2002</v>
      </c>
      <c r="D166" s="391" t="s">
        <v>2003</v>
      </c>
      <c r="E166" s="391" t="s">
        <v>1969</v>
      </c>
      <c r="F166" s="391"/>
      <c r="G166" s="391">
        <v>86042</v>
      </c>
      <c r="H166" s="391" t="s">
        <v>172</v>
      </c>
      <c r="I166" s="391" t="s">
        <v>993</v>
      </c>
      <c r="J166" s="391" t="s">
        <v>1970</v>
      </c>
      <c r="K166" s="391" t="s">
        <v>1197</v>
      </c>
      <c r="L166" s="391" t="s">
        <v>1852</v>
      </c>
      <c r="M166" s="391" t="s">
        <v>2004</v>
      </c>
      <c r="N166" s="391" t="s">
        <v>1972</v>
      </c>
      <c r="O166" s="391" t="s">
        <v>1973</v>
      </c>
      <c r="P166" s="391" t="s">
        <v>1000</v>
      </c>
      <c r="Q166" s="391" t="s">
        <v>1856</v>
      </c>
      <c r="R166" s="391" t="s">
        <v>2005</v>
      </c>
      <c r="S166" s="392" t="str">
        <f>Adresses_cegeps[[#This Row],[ADRS_GEO_L1_GDUNO]]&amp;", "&amp;Adresses_cegeps[[#This Row],[NOM_MUNCP]]&amp;", "&amp;"Qc, "&amp;Adresses_cegeps[[#This Row],[CD_POSTL_GDUNO]]</f>
        <v>425, boulevard du Collège, Rouyn-Noranda, Qc, J9X5E5</v>
      </c>
    </row>
    <row r="167" spans="2:19" x14ac:dyDescent="0.25">
      <c r="B167" s="390">
        <v>921000</v>
      </c>
      <c r="C167" s="391" t="s">
        <v>617</v>
      </c>
      <c r="D167" s="391" t="s">
        <v>617</v>
      </c>
      <c r="E167" s="391" t="s">
        <v>2006</v>
      </c>
      <c r="F167" s="391"/>
      <c r="G167" s="391">
        <v>25213</v>
      </c>
      <c r="H167" s="391" t="s">
        <v>2007</v>
      </c>
      <c r="I167" s="391" t="s">
        <v>993</v>
      </c>
      <c r="J167" s="391" t="s">
        <v>2008</v>
      </c>
      <c r="K167" s="391" t="s">
        <v>12</v>
      </c>
      <c r="L167" s="391" t="s">
        <v>1852</v>
      </c>
      <c r="M167" s="391" t="s">
        <v>2009</v>
      </c>
      <c r="N167" s="391" t="s">
        <v>2010</v>
      </c>
      <c r="O167" s="391" t="s">
        <v>2011</v>
      </c>
      <c r="P167" s="391" t="s">
        <v>1000</v>
      </c>
      <c r="Q167" s="391" t="s">
        <v>1856</v>
      </c>
      <c r="R167" s="391" t="s">
        <v>2012</v>
      </c>
      <c r="S167" s="392" t="str">
        <f>Adresses_cegeps[[#This Row],[ADRS_GEO_L1_GDUNO]]&amp;", "&amp;Adresses_cegeps[[#This Row],[NOM_MUNCP]]&amp;", "&amp;"Qc, "&amp;Adresses_cegeps[[#This Row],[CD_POSTL_GDUNO]]</f>
        <v>205, rue Mgr-Bourget, Lévis, Qc, G6V6Z9</v>
      </c>
    </row>
    <row r="168" spans="2:19" x14ac:dyDescent="0.25">
      <c r="B168" s="390">
        <v>932005</v>
      </c>
      <c r="C168" s="391" t="s">
        <v>2013</v>
      </c>
      <c r="D168" s="391" t="s">
        <v>2014</v>
      </c>
      <c r="E168" s="391" t="s">
        <v>2015</v>
      </c>
      <c r="F168" s="391"/>
      <c r="G168" s="391">
        <v>94240</v>
      </c>
      <c r="H168" s="391" t="s">
        <v>2016</v>
      </c>
      <c r="I168" s="391" t="s">
        <v>993</v>
      </c>
      <c r="J168" s="391" t="s">
        <v>2017</v>
      </c>
      <c r="K168" s="391" t="s">
        <v>1860</v>
      </c>
      <c r="L168" s="391" t="s">
        <v>1852</v>
      </c>
      <c r="M168" s="391" t="s">
        <v>2018</v>
      </c>
      <c r="N168" s="391" t="s">
        <v>2019</v>
      </c>
      <c r="O168" s="391" t="s">
        <v>2020</v>
      </c>
      <c r="P168" s="391" t="s">
        <v>1000</v>
      </c>
      <c r="Q168" s="391" t="s">
        <v>1856</v>
      </c>
      <c r="R168" s="391" t="s">
        <v>2021</v>
      </c>
      <c r="S168" s="392" t="str">
        <f>Adresses_cegeps[[#This Row],[ADRS_GEO_L1_GDUNO]]&amp;", "&amp;Adresses_cegeps[[#This Row],[NOM_MUNCP]]&amp;", "&amp;"Qc, "&amp;Adresses_cegeps[[#This Row],[CD_POSTL_GDUNO]]</f>
        <v>1, rue de l'Aéroport, Saint-Honoré, Qc, G0V1L0</v>
      </c>
    </row>
    <row r="169" spans="2:19" x14ac:dyDescent="0.25">
      <c r="B169" s="390">
        <v>932006</v>
      </c>
      <c r="C169" s="391" t="s">
        <v>2022</v>
      </c>
      <c r="D169" s="391" t="s">
        <v>2023</v>
      </c>
      <c r="E169" s="391" t="s">
        <v>2024</v>
      </c>
      <c r="F169" s="391"/>
      <c r="G169" s="391">
        <v>99025</v>
      </c>
      <c r="H169" s="391" t="s">
        <v>2025</v>
      </c>
      <c r="I169" s="391" t="s">
        <v>993</v>
      </c>
      <c r="J169" s="391" t="s">
        <v>2026</v>
      </c>
      <c r="K169" s="391" t="s">
        <v>1860</v>
      </c>
      <c r="L169" s="391" t="s">
        <v>1852</v>
      </c>
      <c r="M169" s="391" t="s">
        <v>2027</v>
      </c>
      <c r="N169" s="391" t="s">
        <v>2028</v>
      </c>
      <c r="O169" s="391" t="s">
        <v>2029</v>
      </c>
      <c r="P169" s="391" t="s">
        <v>1000</v>
      </c>
      <c r="Q169" s="391" t="s">
        <v>1856</v>
      </c>
      <c r="R169" s="391" t="s">
        <v>2030</v>
      </c>
      <c r="S169" s="392" t="str">
        <f>Adresses_cegeps[[#This Row],[ADRS_GEO_L1_GDUNO]]&amp;", "&amp;Adresses_cegeps[[#This Row],[NOM_MUNCP]]&amp;", "&amp;"Qc, "&amp;Adresses_cegeps[[#This Row],[CD_POSTL_GDUNO]]</f>
        <v>110, rue Obalski, Chibougamau, Qc, G8P2E9</v>
      </c>
    </row>
    <row r="170" spans="2:19" x14ac:dyDescent="0.25">
      <c r="B170" s="390">
        <v>932007</v>
      </c>
      <c r="C170" s="391" t="s">
        <v>2031</v>
      </c>
      <c r="D170" s="391" t="s">
        <v>2032</v>
      </c>
      <c r="E170" s="391" t="s">
        <v>2033</v>
      </c>
      <c r="F170" s="391"/>
      <c r="G170" s="391">
        <v>15013</v>
      </c>
      <c r="H170" s="391" t="s">
        <v>149</v>
      </c>
      <c r="I170" s="391" t="s">
        <v>993</v>
      </c>
      <c r="J170" s="391" t="s">
        <v>2034</v>
      </c>
      <c r="K170" s="391" t="s">
        <v>1860</v>
      </c>
      <c r="L170" s="391" t="s">
        <v>1852</v>
      </c>
      <c r="M170" s="391" t="s">
        <v>2035</v>
      </c>
      <c r="N170" s="391" t="s">
        <v>2036</v>
      </c>
      <c r="O170" s="391" t="s">
        <v>2037</v>
      </c>
      <c r="P170" s="391" t="s">
        <v>1000</v>
      </c>
      <c r="Q170" s="391" t="s">
        <v>1856</v>
      </c>
      <c r="R170" s="391" t="s">
        <v>2038</v>
      </c>
      <c r="S170" s="392" t="str">
        <f>Adresses_cegeps[[#This Row],[ADRS_GEO_L1_GDUNO]]&amp;", "&amp;Adresses_cegeps[[#This Row],[NOM_MUNCP]]&amp;", "&amp;"Qc, "&amp;Adresses_cegeps[[#This Row],[CD_POSTL_GDUNO]]</f>
        <v>855, rue Richelieu (Pointe-au-Pic), La Malbaie, Qc, G5A2X7</v>
      </c>
    </row>
    <row r="171" spans="2:19" x14ac:dyDescent="0.25">
      <c r="B171" s="390">
        <v>932010</v>
      </c>
      <c r="C171" s="391" t="s">
        <v>2039</v>
      </c>
      <c r="D171" s="391" t="s">
        <v>2039</v>
      </c>
      <c r="E171" s="391" t="s">
        <v>2040</v>
      </c>
      <c r="F171" s="391"/>
      <c r="G171" s="391">
        <v>93042</v>
      </c>
      <c r="H171" s="391" t="s">
        <v>115</v>
      </c>
      <c r="I171" s="391" t="s">
        <v>993</v>
      </c>
      <c r="J171" s="391" t="s">
        <v>2041</v>
      </c>
      <c r="K171" s="391" t="s">
        <v>1197</v>
      </c>
      <c r="L171" s="391" t="s">
        <v>1852</v>
      </c>
      <c r="M171" s="391" t="s">
        <v>2042</v>
      </c>
      <c r="N171" s="391" t="s">
        <v>2043</v>
      </c>
      <c r="O171" s="391" t="s">
        <v>2044</v>
      </c>
      <c r="P171" s="391" t="s">
        <v>1000</v>
      </c>
      <c r="Q171" s="391" t="s">
        <v>1856</v>
      </c>
      <c r="R171" s="391" t="s">
        <v>2045</v>
      </c>
      <c r="S171" s="392" t="str">
        <f>Adresses_cegeps[[#This Row],[ADRS_GEO_L1_GDUNO]]&amp;", "&amp;Adresses_cegeps[[#This Row],[NOM_MUNCP]]&amp;", "&amp;"Qc, "&amp;Adresses_cegeps[[#This Row],[CD_POSTL_GDUNO]]</f>
        <v>640, rue Côté Ouest, Alma, Qc, G8B7S8</v>
      </c>
    </row>
    <row r="172" spans="2:19" x14ac:dyDescent="0.25">
      <c r="B172" s="390">
        <v>932011</v>
      </c>
      <c r="C172" s="391" t="s">
        <v>2046</v>
      </c>
      <c r="D172" s="391" t="s">
        <v>2047</v>
      </c>
      <c r="E172" s="391" t="s">
        <v>2048</v>
      </c>
      <c r="F172" s="391" t="s">
        <v>2049</v>
      </c>
      <c r="G172" s="391">
        <v>91042</v>
      </c>
      <c r="H172" s="391" t="s">
        <v>253</v>
      </c>
      <c r="I172" s="391" t="s">
        <v>993</v>
      </c>
      <c r="J172" s="391" t="s">
        <v>2050</v>
      </c>
      <c r="K172" s="391" t="s">
        <v>1860</v>
      </c>
      <c r="L172" s="391" t="s">
        <v>1852</v>
      </c>
      <c r="M172" s="391" t="s">
        <v>2051</v>
      </c>
      <c r="N172" s="391" t="s">
        <v>2052</v>
      </c>
      <c r="O172" s="391" t="s">
        <v>2053</v>
      </c>
      <c r="P172" s="391" t="s">
        <v>1000</v>
      </c>
      <c r="Q172" s="391" t="s">
        <v>1856</v>
      </c>
      <c r="R172" s="391" t="s">
        <v>2054</v>
      </c>
      <c r="S172" s="392" t="str">
        <f>Adresses_cegeps[[#This Row],[ADRS_GEO_L1_GDUNO]]&amp;", "&amp;Adresses_cegeps[[#This Row],[NOM_MUNCP]]&amp;", "&amp;"Qc, "&amp;Adresses_cegeps[[#This Row],[CD_POSTL_GDUNO]]</f>
        <v>1105, boulevard Hamel, Saint-Félicien, Qc, G8K2R8</v>
      </c>
    </row>
    <row r="173" spans="2:19" x14ac:dyDescent="0.25">
      <c r="B173" s="390">
        <v>932012</v>
      </c>
      <c r="C173" s="391" t="s">
        <v>2055</v>
      </c>
      <c r="D173" s="391" t="s">
        <v>2056</v>
      </c>
      <c r="E173" s="391" t="s">
        <v>2057</v>
      </c>
      <c r="F173" s="391"/>
      <c r="G173" s="391">
        <v>95045</v>
      </c>
      <c r="H173" s="391" t="s">
        <v>2058</v>
      </c>
      <c r="I173" s="391" t="s">
        <v>993</v>
      </c>
      <c r="J173" s="391" t="s">
        <v>2059</v>
      </c>
      <c r="K173" s="391" t="s">
        <v>1860</v>
      </c>
      <c r="L173" s="391" t="s">
        <v>1852</v>
      </c>
      <c r="M173" s="391"/>
      <c r="N173" s="391" t="s">
        <v>2060</v>
      </c>
      <c r="O173" s="391" t="s">
        <v>2061</v>
      </c>
      <c r="P173" s="391" t="s">
        <v>1000</v>
      </c>
      <c r="Q173" s="391" t="s">
        <v>1856</v>
      </c>
      <c r="R173" s="391" t="s">
        <v>2062</v>
      </c>
      <c r="S173" s="392" t="str">
        <f>Adresses_cegeps[[#This Row],[ADRS_GEO_L1_GDUNO]]&amp;", "&amp;Adresses_cegeps[[#This Row],[NOM_MUNCP]]&amp;", "&amp;"Qc, "&amp;Adresses_cegeps[[#This Row],[CD_POSTL_GDUNO]]</f>
        <v>16, 5e Avenue, Forestville, Qc, G0T1E0</v>
      </c>
    </row>
    <row r="174" spans="2:19" x14ac:dyDescent="0.25">
      <c r="B174" s="390">
        <v>932020</v>
      </c>
      <c r="C174" s="391" t="s">
        <v>2063</v>
      </c>
      <c r="D174" s="391" t="s">
        <v>2063</v>
      </c>
      <c r="E174" s="391" t="s">
        <v>2064</v>
      </c>
      <c r="F174" s="391"/>
      <c r="G174" s="391">
        <v>94068</v>
      </c>
      <c r="H174" s="391" t="s">
        <v>1005</v>
      </c>
      <c r="I174" s="391" t="s">
        <v>993</v>
      </c>
      <c r="J174" s="391" t="s">
        <v>2065</v>
      </c>
      <c r="K174" s="391" t="s">
        <v>1197</v>
      </c>
      <c r="L174" s="391" t="s">
        <v>1852</v>
      </c>
      <c r="M174" s="391" t="s">
        <v>2066</v>
      </c>
      <c r="N174" s="391" t="s">
        <v>2067</v>
      </c>
      <c r="O174" s="391" t="s">
        <v>2068</v>
      </c>
      <c r="P174" s="391" t="s">
        <v>1000</v>
      </c>
      <c r="Q174" s="391" t="s">
        <v>1856</v>
      </c>
      <c r="R174" s="391" t="s">
        <v>2069</v>
      </c>
      <c r="S174" s="392" t="str">
        <f>Adresses_cegeps[[#This Row],[ADRS_GEO_L1_GDUNO]]&amp;", "&amp;Adresses_cegeps[[#This Row],[NOM_MUNCP]]&amp;", "&amp;"Qc, "&amp;Adresses_cegeps[[#This Row],[CD_POSTL_GDUNO]]</f>
        <v>534, rue Jacques-Cartier Est, Saguenay, Qc, G7H1Z6</v>
      </c>
    </row>
    <row r="175" spans="2:19" x14ac:dyDescent="0.25">
      <c r="B175" s="390">
        <v>932030</v>
      </c>
      <c r="C175" s="391" t="s">
        <v>2070</v>
      </c>
      <c r="D175" s="391" t="s">
        <v>2071</v>
      </c>
      <c r="E175" s="391" t="s">
        <v>2072</v>
      </c>
      <c r="F175" s="391"/>
      <c r="G175" s="391">
        <v>94068</v>
      </c>
      <c r="H175" s="391" t="s">
        <v>1005</v>
      </c>
      <c r="I175" s="391" t="s">
        <v>993</v>
      </c>
      <c r="J175" s="391" t="s">
        <v>2073</v>
      </c>
      <c r="K175" s="391" t="s">
        <v>1197</v>
      </c>
      <c r="L175" s="391" t="s">
        <v>1852</v>
      </c>
      <c r="M175" s="391" t="s">
        <v>2074</v>
      </c>
      <c r="N175" s="391" t="s">
        <v>2075</v>
      </c>
      <c r="O175" s="391" t="s">
        <v>2076</v>
      </c>
      <c r="P175" s="391" t="s">
        <v>1000</v>
      </c>
      <c r="Q175" s="391" t="s">
        <v>1856</v>
      </c>
      <c r="R175" s="391" t="s">
        <v>2077</v>
      </c>
      <c r="S175" s="392" t="str">
        <f>Adresses_cegeps[[#This Row],[ADRS_GEO_L1_GDUNO]]&amp;", "&amp;Adresses_cegeps[[#This Row],[NOM_MUNCP]]&amp;", "&amp;"Qc, "&amp;Adresses_cegeps[[#This Row],[CD_POSTL_GDUNO]]</f>
        <v>3780, rue Panet, Saguenay, Qc, G7X0E5</v>
      </c>
    </row>
    <row r="176" spans="2:19" x14ac:dyDescent="0.25">
      <c r="B176" s="390">
        <v>932090</v>
      </c>
      <c r="C176" s="391" t="s">
        <v>2078</v>
      </c>
      <c r="D176" s="391" t="s">
        <v>2078</v>
      </c>
      <c r="E176" s="391" t="s">
        <v>2079</v>
      </c>
      <c r="F176" s="391" t="s">
        <v>2080</v>
      </c>
      <c r="G176" s="391">
        <v>94068</v>
      </c>
      <c r="H176" s="391" t="s">
        <v>1005</v>
      </c>
      <c r="I176" s="391" t="s">
        <v>993</v>
      </c>
      <c r="J176" s="391" t="s">
        <v>2081</v>
      </c>
      <c r="K176" s="391" t="s">
        <v>1197</v>
      </c>
      <c r="L176" s="391" t="s">
        <v>1852</v>
      </c>
      <c r="M176" s="391" t="s">
        <v>2082</v>
      </c>
      <c r="N176" s="391" t="s">
        <v>2083</v>
      </c>
      <c r="O176" s="391" t="s">
        <v>2084</v>
      </c>
      <c r="P176" s="391" t="s">
        <v>1000</v>
      </c>
      <c r="Q176" s="391" t="s">
        <v>1856</v>
      </c>
      <c r="R176" s="391" t="s">
        <v>2085</v>
      </c>
      <c r="S176" s="392" t="str">
        <f>Adresses_cegeps[[#This Row],[ADRS_GEO_L1_GDUNO]]&amp;", "&amp;Adresses_cegeps[[#This Row],[NOM_MUNCP]]&amp;", "&amp;"Qc, "&amp;Adresses_cegeps[[#This Row],[CD_POSTL_GDUNO]]</f>
        <v>3791, rue de la Fabrique, 6e étage, Saguenay, Qc, G7X7W2</v>
      </c>
    </row>
    <row r="177" spans="2:19" x14ac:dyDescent="0.25">
      <c r="B177" s="390">
        <v>933000</v>
      </c>
      <c r="C177" s="391" t="s">
        <v>2086</v>
      </c>
      <c r="D177" s="391" t="s">
        <v>2086</v>
      </c>
      <c r="E177" s="391" t="s">
        <v>2087</v>
      </c>
      <c r="F177" s="391"/>
      <c r="G177" s="391">
        <v>66023</v>
      </c>
      <c r="H177" s="391" t="s">
        <v>6</v>
      </c>
      <c r="I177" s="391" t="s">
        <v>993</v>
      </c>
      <c r="J177" s="391" t="s">
        <v>2088</v>
      </c>
      <c r="K177" s="391" t="s">
        <v>12</v>
      </c>
      <c r="L177" s="391" t="s">
        <v>1852</v>
      </c>
      <c r="M177" s="391" t="s">
        <v>2089</v>
      </c>
      <c r="N177" s="391" t="s">
        <v>2090</v>
      </c>
      <c r="O177" s="391" t="s">
        <v>2091</v>
      </c>
      <c r="P177" s="391" t="s">
        <v>1000</v>
      </c>
      <c r="Q177" s="391" t="s">
        <v>1856</v>
      </c>
      <c r="R177" s="391" t="s">
        <v>2092</v>
      </c>
      <c r="S177" s="392" t="str">
        <f>Adresses_cegeps[[#This Row],[ADRS_GEO_L1_GDUNO]]&amp;", "&amp;Adresses_cegeps[[#This Row],[NOM_MUNCP]]&amp;", "&amp;"Qc, "&amp;Adresses_cegeps[[#This Row],[CD_POSTL_GDUNO]]</f>
        <v>3040, rue Sherbrooke Ouest, Montréal, Qc, H3Z1A4</v>
      </c>
    </row>
    <row r="178" spans="2:19" x14ac:dyDescent="0.25">
      <c r="B178" s="390">
        <v>901090</v>
      </c>
      <c r="C178" s="391" t="s">
        <v>2093</v>
      </c>
      <c r="D178" s="391" t="s">
        <v>2094</v>
      </c>
      <c r="E178" s="391" t="s">
        <v>2095</v>
      </c>
      <c r="F178" s="391" t="s">
        <v>2096</v>
      </c>
      <c r="G178" s="391">
        <v>7047</v>
      </c>
      <c r="H178" s="391" t="s">
        <v>1933</v>
      </c>
      <c r="I178" s="391" t="s">
        <v>993</v>
      </c>
      <c r="J178" s="391" t="s">
        <v>2097</v>
      </c>
      <c r="K178" s="391" t="s">
        <v>1197</v>
      </c>
      <c r="L178" s="391" t="s">
        <v>1852</v>
      </c>
      <c r="M178" s="391" t="s">
        <v>2098</v>
      </c>
      <c r="N178" s="391" t="s">
        <v>2099</v>
      </c>
      <c r="O178" s="391" t="s">
        <v>2100</v>
      </c>
      <c r="P178" s="391" t="s">
        <v>1000</v>
      </c>
      <c r="Q178" s="391" t="s">
        <v>1856</v>
      </c>
      <c r="R178" s="391" t="s">
        <v>2101</v>
      </c>
      <c r="S178" s="392" t="str">
        <f>Adresses_cegeps[[#This Row],[ADRS_GEO_L1_GDUNO]]&amp;", "&amp;Adresses_cegeps[[#This Row],[NOM_MUNCP]]&amp;", "&amp;"Qc, "&amp;Adresses_cegeps[[#This Row],[CD_POSTL_GDUNO]]</f>
        <v>25, rue Armand-Sinclair, Amqui, Qc, G5J1K3</v>
      </c>
    </row>
    <row r="179" spans="2:19" x14ac:dyDescent="0.25">
      <c r="B179" s="390">
        <v>901091</v>
      </c>
      <c r="C179" s="391" t="s">
        <v>2102</v>
      </c>
      <c r="D179" s="391" t="s">
        <v>2102</v>
      </c>
      <c r="E179" s="391" t="s">
        <v>1923</v>
      </c>
      <c r="F179" s="391"/>
      <c r="G179" s="391">
        <v>10043</v>
      </c>
      <c r="H179" s="391" t="s">
        <v>169</v>
      </c>
      <c r="I179" s="391" t="s">
        <v>993</v>
      </c>
      <c r="J179" s="391" t="s">
        <v>1924</v>
      </c>
      <c r="K179" s="391" t="s">
        <v>1197</v>
      </c>
      <c r="L179" s="391" t="s">
        <v>1852</v>
      </c>
      <c r="M179" s="391" t="s">
        <v>2103</v>
      </c>
      <c r="N179" s="391" t="s">
        <v>1927</v>
      </c>
      <c r="O179" s="391" t="s">
        <v>1928</v>
      </c>
      <c r="P179" s="391" t="s">
        <v>1000</v>
      </c>
      <c r="Q179" s="391" t="s">
        <v>1856</v>
      </c>
      <c r="R179" s="391" t="s">
        <v>2104</v>
      </c>
      <c r="S179" s="392" t="str">
        <f>Adresses_cegeps[[#This Row],[ADRS_GEO_L1_GDUNO]]&amp;", "&amp;Adresses_cegeps[[#This Row],[NOM_MUNCP]]&amp;", "&amp;"Qc, "&amp;Adresses_cegeps[[#This Row],[CD_POSTL_GDUNO]]</f>
        <v>53, rue Saint-Germain Ouest, Rimouski, Qc, G5L4B4</v>
      </c>
    </row>
    <row r="180" spans="2:19" x14ac:dyDescent="0.25">
      <c r="B180" s="390">
        <v>902000</v>
      </c>
      <c r="C180" s="391" t="s">
        <v>2105</v>
      </c>
      <c r="D180" s="391" t="s">
        <v>2105</v>
      </c>
      <c r="E180" s="391" t="s">
        <v>2106</v>
      </c>
      <c r="F180" s="391"/>
      <c r="G180" s="391">
        <v>23027</v>
      </c>
      <c r="H180" s="391" t="s">
        <v>14</v>
      </c>
      <c r="I180" s="391" t="s">
        <v>993</v>
      </c>
      <c r="J180" s="391" t="s">
        <v>2107</v>
      </c>
      <c r="K180" s="391" t="s">
        <v>12</v>
      </c>
      <c r="L180" s="391" t="s">
        <v>1852</v>
      </c>
      <c r="M180" s="391" t="s">
        <v>2108</v>
      </c>
      <c r="N180" s="391" t="s">
        <v>2109</v>
      </c>
      <c r="O180" s="391" t="s">
        <v>2110</v>
      </c>
      <c r="P180" s="391" t="s">
        <v>1000</v>
      </c>
      <c r="Q180" s="391" t="s">
        <v>1856</v>
      </c>
      <c r="R180" s="391" t="s">
        <v>2111</v>
      </c>
      <c r="S180" s="392" t="str">
        <f>Adresses_cegeps[[#This Row],[ADRS_GEO_L1_GDUNO]]&amp;", "&amp;Adresses_cegeps[[#This Row],[NOM_MUNCP]]&amp;", "&amp;"Qc, "&amp;Adresses_cegeps[[#This Row],[CD_POSTL_GDUNO]]</f>
        <v>1300, 8e Avenue, Québec, Qc, G1J5L5</v>
      </c>
    </row>
    <row r="181" spans="2:19" x14ac:dyDescent="0.25">
      <c r="B181" s="390">
        <v>902002</v>
      </c>
      <c r="C181" s="391" t="s">
        <v>2112</v>
      </c>
      <c r="D181" s="391" t="s">
        <v>2113</v>
      </c>
      <c r="E181" s="391" t="s">
        <v>2114</v>
      </c>
      <c r="F181" s="391"/>
      <c r="G181" s="391">
        <v>23027</v>
      </c>
      <c r="H181" s="391" t="s">
        <v>14</v>
      </c>
      <c r="I181" s="391" t="s">
        <v>993</v>
      </c>
      <c r="J181" s="391" t="s">
        <v>2115</v>
      </c>
      <c r="K181" s="391" t="s">
        <v>1860</v>
      </c>
      <c r="L181" s="391" t="s">
        <v>1852</v>
      </c>
      <c r="M181" s="391" t="s">
        <v>2108</v>
      </c>
      <c r="N181" s="391" t="s">
        <v>2116</v>
      </c>
      <c r="O181" s="391" t="s">
        <v>2117</v>
      </c>
      <c r="P181" s="391" t="s">
        <v>1000</v>
      </c>
      <c r="Q181" s="391" t="s">
        <v>1856</v>
      </c>
      <c r="R181" s="391" t="s">
        <v>2118</v>
      </c>
      <c r="S181" s="392" t="str">
        <f>Adresses_cegeps[[#This Row],[ADRS_GEO_L1_GDUNO]]&amp;", "&amp;Adresses_cegeps[[#This Row],[NOM_MUNCP]]&amp;", "&amp;"Qc, "&amp;Adresses_cegeps[[#This Row],[CD_POSTL_GDUNO]]</f>
        <v>7600, 3e Avenue Est, Québec, Qc, G1H7L4</v>
      </c>
    </row>
    <row r="182" spans="2:19" x14ac:dyDescent="0.25">
      <c r="B182" s="390">
        <v>903000</v>
      </c>
      <c r="C182" s="391" t="s">
        <v>2119</v>
      </c>
      <c r="D182" s="391" t="s">
        <v>2119</v>
      </c>
      <c r="E182" s="391" t="s">
        <v>2120</v>
      </c>
      <c r="F182" s="391"/>
      <c r="G182" s="391">
        <v>23027</v>
      </c>
      <c r="H182" s="391" t="s">
        <v>14</v>
      </c>
      <c r="I182" s="391" t="s">
        <v>993</v>
      </c>
      <c r="J182" s="391" t="s">
        <v>2121</v>
      </c>
      <c r="K182" s="391" t="s">
        <v>12</v>
      </c>
      <c r="L182" s="391" t="s">
        <v>1852</v>
      </c>
      <c r="M182" s="391" t="s">
        <v>2122</v>
      </c>
      <c r="N182" s="391" t="s">
        <v>2123</v>
      </c>
      <c r="O182" s="391" t="s">
        <v>2124</v>
      </c>
      <c r="P182" s="391" t="s">
        <v>1000</v>
      </c>
      <c r="Q182" s="391" t="s">
        <v>1856</v>
      </c>
      <c r="R182" s="391" t="s">
        <v>2125</v>
      </c>
      <c r="S182" s="392" t="str">
        <f>Adresses_cegeps[[#This Row],[ADRS_GEO_L1_GDUNO]]&amp;", "&amp;Adresses_cegeps[[#This Row],[NOM_MUNCP]]&amp;", "&amp;"Qc, "&amp;Adresses_cegeps[[#This Row],[CD_POSTL_GDUNO]]</f>
        <v>2410, chemin Sainte-Foy, Québec, Qc, G1V1T3</v>
      </c>
    </row>
    <row r="183" spans="2:19" x14ac:dyDescent="0.25">
      <c r="B183" s="390">
        <v>903090</v>
      </c>
      <c r="C183" s="391" t="s">
        <v>2126</v>
      </c>
      <c r="D183" s="391" t="s">
        <v>2127</v>
      </c>
      <c r="E183" s="391" t="s">
        <v>2128</v>
      </c>
      <c r="F183" s="391"/>
      <c r="G183" s="391">
        <v>23027</v>
      </c>
      <c r="H183" s="391" t="s">
        <v>14</v>
      </c>
      <c r="I183" s="391" t="s">
        <v>993</v>
      </c>
      <c r="J183" s="391" t="s">
        <v>2129</v>
      </c>
      <c r="K183" s="391" t="s">
        <v>1197</v>
      </c>
      <c r="L183" s="391" t="s">
        <v>1852</v>
      </c>
      <c r="M183" s="391" t="s">
        <v>2130</v>
      </c>
      <c r="N183" s="391" t="s">
        <v>2131</v>
      </c>
      <c r="O183" s="391" t="s">
        <v>2132</v>
      </c>
      <c r="P183" s="391" t="s">
        <v>1000</v>
      </c>
      <c r="Q183" s="391" t="s">
        <v>1856</v>
      </c>
      <c r="R183" s="391" t="s">
        <v>2133</v>
      </c>
      <c r="S183" s="392" t="str">
        <f>Adresses_cegeps[[#This Row],[ADRS_GEO_L1_GDUNO]]&amp;", "&amp;Adresses_cegeps[[#This Row],[NOM_MUNCP]]&amp;", "&amp;"Qc, "&amp;Adresses_cegeps[[#This Row],[CD_POSTL_GDUNO]]</f>
        <v>2440 chemin Sainte-Foy, Québec, Qc, G1V1T2</v>
      </c>
    </row>
    <row r="184" spans="2:19" x14ac:dyDescent="0.25">
      <c r="B184" s="390">
        <v>903091</v>
      </c>
      <c r="C184" s="391" t="s">
        <v>2134</v>
      </c>
      <c r="D184" s="391" t="s">
        <v>2135</v>
      </c>
      <c r="E184" s="391" t="s">
        <v>2136</v>
      </c>
      <c r="F184" s="391"/>
      <c r="G184" s="391">
        <v>23027</v>
      </c>
      <c r="H184" s="391" t="s">
        <v>14</v>
      </c>
      <c r="I184" s="391" t="s">
        <v>993</v>
      </c>
      <c r="J184" s="391" t="s">
        <v>2129</v>
      </c>
      <c r="K184" s="391" t="s">
        <v>1197</v>
      </c>
      <c r="L184" s="391" t="s">
        <v>1852</v>
      </c>
      <c r="M184" s="391" t="s">
        <v>2137</v>
      </c>
      <c r="N184" s="391" t="s">
        <v>2131</v>
      </c>
      <c r="O184" s="391" t="s">
        <v>2132</v>
      </c>
      <c r="P184" s="391" t="s">
        <v>1000</v>
      </c>
      <c r="Q184" s="391" t="s">
        <v>1856</v>
      </c>
      <c r="R184" s="391" t="s">
        <v>2138</v>
      </c>
      <c r="S184" s="392" t="str">
        <f>Adresses_cegeps[[#This Row],[ADRS_GEO_L1_GDUNO]]&amp;", "&amp;Adresses_cegeps[[#This Row],[NOM_MUNCP]]&amp;", "&amp;"Qc, "&amp;Adresses_cegeps[[#This Row],[CD_POSTL_GDUNO]]</f>
        <v>2440, chemin Sainte-Foy, Québec, Qc, G1V1T2</v>
      </c>
    </row>
    <row r="185" spans="2:19" x14ac:dyDescent="0.25">
      <c r="B185" s="390">
        <v>904000</v>
      </c>
      <c r="C185" s="391" t="s">
        <v>665</v>
      </c>
      <c r="D185" s="391" t="s">
        <v>665</v>
      </c>
      <c r="E185" s="391" t="s">
        <v>2139</v>
      </c>
      <c r="F185" s="391"/>
      <c r="G185" s="391">
        <v>43027</v>
      </c>
      <c r="H185" s="391" t="s">
        <v>57</v>
      </c>
      <c r="I185" s="391" t="s">
        <v>993</v>
      </c>
      <c r="J185" s="391" t="s">
        <v>2140</v>
      </c>
      <c r="K185" s="391" t="s">
        <v>12</v>
      </c>
      <c r="L185" s="391" t="s">
        <v>1852</v>
      </c>
      <c r="M185" s="391" t="s">
        <v>2141</v>
      </c>
      <c r="N185" s="391" t="s">
        <v>2142</v>
      </c>
      <c r="O185" s="391" t="s">
        <v>2143</v>
      </c>
      <c r="P185" s="391" t="s">
        <v>1000</v>
      </c>
      <c r="Q185" s="391" t="s">
        <v>1856</v>
      </c>
      <c r="R185" s="391" t="s">
        <v>2144</v>
      </c>
      <c r="S185" s="392" t="str">
        <f>Adresses_cegeps[[#This Row],[ADRS_GEO_L1_GDUNO]]&amp;", "&amp;Adresses_cegeps[[#This Row],[NOM_MUNCP]]&amp;", "&amp;"Qc, "&amp;Adresses_cegeps[[#This Row],[CD_POSTL_GDUNO]]</f>
        <v>475, rue du Cégep, Sherbrooke, Qc, J1E4K1</v>
      </c>
    </row>
    <row r="186" spans="2:19" x14ac:dyDescent="0.25">
      <c r="B186" s="390">
        <v>904001</v>
      </c>
      <c r="C186" s="391" t="s">
        <v>669</v>
      </c>
      <c r="D186" s="391" t="s">
        <v>669</v>
      </c>
      <c r="E186" s="391" t="s">
        <v>2145</v>
      </c>
      <c r="F186" s="391"/>
      <c r="G186" s="391">
        <v>47017</v>
      </c>
      <c r="H186" s="391" t="s">
        <v>135</v>
      </c>
      <c r="I186" s="391" t="s">
        <v>993</v>
      </c>
      <c r="J186" s="391" t="s">
        <v>2146</v>
      </c>
      <c r="K186" s="391" t="s">
        <v>12</v>
      </c>
      <c r="L186" s="391" t="s">
        <v>1852</v>
      </c>
      <c r="M186" s="391" t="s">
        <v>2147</v>
      </c>
      <c r="N186" s="391" t="s">
        <v>2148</v>
      </c>
      <c r="O186" s="391" t="s">
        <v>2149</v>
      </c>
      <c r="P186" s="391" t="s">
        <v>1000</v>
      </c>
      <c r="Q186" s="391" t="s">
        <v>1856</v>
      </c>
      <c r="R186" s="391" t="s">
        <v>2150</v>
      </c>
      <c r="S186" s="392" t="str">
        <f>Adresses_cegeps[[#This Row],[ADRS_GEO_L1_GDUNO]]&amp;", "&amp;Adresses_cegeps[[#This Row],[NOM_MUNCP]]&amp;", "&amp;"Qc, "&amp;Adresses_cegeps[[#This Row],[CD_POSTL_GDUNO]]</f>
        <v>235, rue Saint-Jacques, Granby, Qc, J2G3N1</v>
      </c>
    </row>
    <row r="187" spans="2:19" x14ac:dyDescent="0.25">
      <c r="B187" s="390">
        <v>904002</v>
      </c>
      <c r="C187" s="391" t="s">
        <v>2151</v>
      </c>
      <c r="D187" s="391" t="s">
        <v>2151</v>
      </c>
      <c r="E187" s="391" t="s">
        <v>2152</v>
      </c>
      <c r="F187" s="391"/>
      <c r="G187" s="391">
        <v>40043</v>
      </c>
      <c r="H187" s="391" t="s">
        <v>2153</v>
      </c>
      <c r="I187" s="391" t="s">
        <v>993</v>
      </c>
      <c r="J187" s="391" t="s">
        <v>2154</v>
      </c>
      <c r="K187" s="391" t="s">
        <v>1860</v>
      </c>
      <c r="L187" s="391" t="s">
        <v>1852</v>
      </c>
      <c r="M187" s="391" t="s">
        <v>2155</v>
      </c>
      <c r="N187" s="391" t="s">
        <v>2156</v>
      </c>
      <c r="O187" s="391" t="s">
        <v>2157</v>
      </c>
      <c r="P187" s="391" t="s">
        <v>1000</v>
      </c>
      <c r="Q187" s="391" t="s">
        <v>1856</v>
      </c>
      <c r="R187" s="391" t="s">
        <v>2158</v>
      </c>
      <c r="S187" s="392" t="str">
        <f>Adresses_cegeps[[#This Row],[ADRS_GEO_L1_GDUNO]]&amp;", "&amp;Adresses_cegeps[[#This Row],[NOM_MUNCP]]&amp;", "&amp;"Qc, "&amp;Adresses_cegeps[[#This Row],[CD_POSTL_GDUNO]]</f>
        <v>360, boulevard Saint-Luc, Asbestos, Qc, J1T2W5</v>
      </c>
    </row>
    <row r="188" spans="2:19" x14ac:dyDescent="0.25">
      <c r="B188" s="390">
        <v>921090</v>
      </c>
      <c r="C188" s="391" t="s">
        <v>2159</v>
      </c>
      <c r="D188" s="391" t="s">
        <v>2160</v>
      </c>
      <c r="E188" s="391" t="s">
        <v>2161</v>
      </c>
      <c r="F188" s="391"/>
      <c r="G188" s="391">
        <v>25213</v>
      </c>
      <c r="H188" s="391" t="s">
        <v>2007</v>
      </c>
      <c r="I188" s="391" t="s">
        <v>993</v>
      </c>
      <c r="J188" s="391" t="s">
        <v>2008</v>
      </c>
      <c r="K188" s="391" t="s">
        <v>1197</v>
      </c>
      <c r="L188" s="391" t="s">
        <v>1852</v>
      </c>
      <c r="M188" s="391" t="s">
        <v>2162</v>
      </c>
      <c r="N188" s="391" t="s">
        <v>2010</v>
      </c>
      <c r="O188" s="391" t="s">
        <v>2011</v>
      </c>
      <c r="P188" s="391" t="s">
        <v>1000</v>
      </c>
      <c r="Q188" s="391" t="s">
        <v>1856</v>
      </c>
      <c r="R188" s="391" t="s">
        <v>2163</v>
      </c>
      <c r="S188" s="392" t="str">
        <f>Adresses_cegeps[[#This Row],[ADRS_GEO_L1_GDUNO]]&amp;", "&amp;Adresses_cegeps[[#This Row],[NOM_MUNCP]]&amp;", "&amp;"Qc, "&amp;Adresses_cegeps[[#This Row],[CD_POSTL_GDUNO]]</f>
        <v>205, rue Mgr Bourget, Lévis, Qc, G6V6Z9</v>
      </c>
    </row>
    <row r="189" spans="2:19" x14ac:dyDescent="0.25">
      <c r="B189" s="390">
        <v>921091</v>
      </c>
      <c r="C189" s="391" t="s">
        <v>2164</v>
      </c>
      <c r="D189" s="391" t="s">
        <v>2165</v>
      </c>
      <c r="E189" s="391" t="s">
        <v>2166</v>
      </c>
      <c r="F189" s="391"/>
      <c r="G189" s="391">
        <v>25213</v>
      </c>
      <c r="H189" s="391" t="s">
        <v>2007</v>
      </c>
      <c r="I189" s="391" t="s">
        <v>993</v>
      </c>
      <c r="J189" s="391" t="s">
        <v>2167</v>
      </c>
      <c r="K189" s="391" t="s">
        <v>1197</v>
      </c>
      <c r="L189" s="391" t="s">
        <v>1852</v>
      </c>
      <c r="M189" s="391" t="s">
        <v>2168</v>
      </c>
      <c r="N189" s="391" t="s">
        <v>2169</v>
      </c>
      <c r="O189" s="391" t="s">
        <v>2170</v>
      </c>
      <c r="P189" s="391" t="s">
        <v>1000</v>
      </c>
      <c r="Q189" s="391" t="s">
        <v>1856</v>
      </c>
      <c r="R189" s="391" t="s">
        <v>2171</v>
      </c>
      <c r="S189" s="392" t="str">
        <f>Adresses_cegeps[[#This Row],[ADRS_GEO_L1_GDUNO]]&amp;", "&amp;Adresses_cegeps[[#This Row],[NOM_MUNCP]]&amp;", "&amp;"Qc, "&amp;Adresses_cegeps[[#This Row],[CD_POSTL_GDUNO]]</f>
        <v>201, rue Mgr Bourget, Lévis, Qc, G6V6Z3</v>
      </c>
    </row>
    <row r="190" spans="2:19" x14ac:dyDescent="0.25">
      <c r="B190" s="390">
        <v>922000</v>
      </c>
      <c r="C190" s="391" t="s">
        <v>2172</v>
      </c>
      <c r="D190" s="391" t="s">
        <v>2172</v>
      </c>
      <c r="E190" s="391" t="s">
        <v>2173</v>
      </c>
      <c r="F190" s="391"/>
      <c r="G190" s="391">
        <v>12072</v>
      </c>
      <c r="H190" s="391" t="s">
        <v>446</v>
      </c>
      <c r="I190" s="391" t="s">
        <v>993</v>
      </c>
      <c r="J190" s="391" t="s">
        <v>2174</v>
      </c>
      <c r="K190" s="391" t="s">
        <v>12</v>
      </c>
      <c r="L190" s="391" t="s">
        <v>1852</v>
      </c>
      <c r="M190" s="391" t="s">
        <v>2175</v>
      </c>
      <c r="N190" s="391" t="s">
        <v>2176</v>
      </c>
      <c r="O190" s="391" t="s">
        <v>2177</v>
      </c>
      <c r="P190" s="391" t="s">
        <v>1000</v>
      </c>
      <c r="Q190" s="391" t="s">
        <v>1856</v>
      </c>
      <c r="R190" s="391" t="s">
        <v>2178</v>
      </c>
      <c r="S190" s="392" t="str">
        <f>Adresses_cegeps[[#This Row],[ADRS_GEO_L1_GDUNO]]&amp;", "&amp;Adresses_cegeps[[#This Row],[NOM_MUNCP]]&amp;", "&amp;"Qc, "&amp;Adresses_cegeps[[#This Row],[CD_POSTL_GDUNO]]</f>
        <v>80, rue Frontenac, Rivière-du-Loup, Qc, G5R1R1</v>
      </c>
    </row>
    <row r="191" spans="2:19" x14ac:dyDescent="0.25">
      <c r="B191" s="390">
        <v>922001</v>
      </c>
      <c r="C191" s="391" t="s">
        <v>2179</v>
      </c>
      <c r="D191" s="391" t="s">
        <v>2180</v>
      </c>
      <c r="E191" s="391" t="s">
        <v>2181</v>
      </c>
      <c r="F191" s="391"/>
      <c r="G191" s="391">
        <v>13073</v>
      </c>
      <c r="H191" s="391" t="s">
        <v>2182</v>
      </c>
      <c r="I191" s="391" t="s">
        <v>993</v>
      </c>
      <c r="J191" s="391" t="s">
        <v>2183</v>
      </c>
      <c r="K191" s="391" t="s">
        <v>1860</v>
      </c>
      <c r="L191" s="391" t="s">
        <v>1852</v>
      </c>
      <c r="M191" s="391" t="s">
        <v>2184</v>
      </c>
      <c r="N191" s="391" t="s">
        <v>2185</v>
      </c>
      <c r="O191" s="391" t="s">
        <v>2186</v>
      </c>
      <c r="P191" s="391" t="s">
        <v>1000</v>
      </c>
      <c r="Q191" s="391" t="s">
        <v>1856</v>
      </c>
      <c r="R191" s="391" t="s">
        <v>2187</v>
      </c>
      <c r="S191" s="392" t="str">
        <f>Adresses_cegeps[[#This Row],[ADRS_GEO_L1_GDUNO]]&amp;", "&amp;Adresses_cegeps[[#This Row],[NOM_MUNCP]]&amp;", "&amp;"Qc, "&amp;Adresses_cegeps[[#This Row],[CD_POSTL_GDUNO]]</f>
        <v>71 A, rue Pelletier, Témiscouata-sur-le-Lac, Qc, G0L1E0</v>
      </c>
    </row>
    <row r="192" spans="2:19" x14ac:dyDescent="0.25">
      <c r="B192" s="390">
        <v>923000</v>
      </c>
      <c r="C192" s="391" t="s">
        <v>641</v>
      </c>
      <c r="D192" s="391" t="s">
        <v>641</v>
      </c>
      <c r="E192" s="391" t="s">
        <v>2188</v>
      </c>
      <c r="F192" s="391"/>
      <c r="G192" s="391">
        <v>14085</v>
      </c>
      <c r="H192" s="391" t="s">
        <v>152</v>
      </c>
      <c r="I192" s="391" t="s">
        <v>993</v>
      </c>
      <c r="J192" s="391" t="s">
        <v>1014</v>
      </c>
      <c r="K192" s="391" t="s">
        <v>12</v>
      </c>
      <c r="L192" s="391" t="s">
        <v>1852</v>
      </c>
      <c r="M192" s="391" t="s">
        <v>2189</v>
      </c>
      <c r="N192" s="391" t="s">
        <v>2190</v>
      </c>
      <c r="O192" s="391" t="s">
        <v>2191</v>
      </c>
      <c r="P192" s="391" t="s">
        <v>1000</v>
      </c>
      <c r="Q192" s="391" t="s">
        <v>1856</v>
      </c>
      <c r="R192" s="391" t="s">
        <v>2192</v>
      </c>
      <c r="S192" s="392" t="str">
        <f>Adresses_cegeps[[#This Row],[ADRS_GEO_L1_GDUNO]]&amp;", "&amp;Adresses_cegeps[[#This Row],[NOM_MUNCP]]&amp;", "&amp;"Qc, "&amp;Adresses_cegeps[[#This Row],[CD_POSTL_GDUNO]]</f>
        <v>140, 4e Avenue, La Pocatière, Qc, G0R1Z0</v>
      </c>
    </row>
    <row r="193" spans="2:19" x14ac:dyDescent="0.25">
      <c r="B193" s="390">
        <v>923001</v>
      </c>
      <c r="C193" s="391" t="s">
        <v>2193</v>
      </c>
      <c r="D193" s="391" t="s">
        <v>2194</v>
      </c>
      <c r="E193" s="391" t="s">
        <v>2195</v>
      </c>
      <c r="F193" s="391"/>
      <c r="G193" s="391">
        <v>18050</v>
      </c>
      <c r="H193" s="391" t="s">
        <v>2196</v>
      </c>
      <c r="I193" s="391" t="s">
        <v>993</v>
      </c>
      <c r="J193" s="391" t="s">
        <v>2197</v>
      </c>
      <c r="K193" s="391" t="s">
        <v>1860</v>
      </c>
      <c r="L193" s="391" t="s">
        <v>1852</v>
      </c>
      <c r="M193" s="391" t="s">
        <v>2198</v>
      </c>
      <c r="N193" s="391" t="s">
        <v>2199</v>
      </c>
      <c r="O193" s="391" t="s">
        <v>2200</v>
      </c>
      <c r="P193" s="391" t="s">
        <v>1000</v>
      </c>
      <c r="Q193" s="391" t="s">
        <v>1856</v>
      </c>
      <c r="R193" s="391" t="s">
        <v>2201</v>
      </c>
      <c r="S193" s="392" t="str">
        <f>Adresses_cegeps[[#This Row],[ADRS_GEO_L1_GDUNO]]&amp;", "&amp;Adresses_cegeps[[#This Row],[NOM_MUNCP]]&amp;", "&amp;"Qc, "&amp;Adresses_cegeps[[#This Row],[CD_POSTL_GDUNO]]</f>
        <v>115, boulevard Taché est, Montmagny, Qc, G5V4J8</v>
      </c>
    </row>
    <row r="194" spans="2:19" x14ac:dyDescent="0.25">
      <c r="B194" s="390">
        <v>923002</v>
      </c>
      <c r="C194" s="391" t="s">
        <v>2202</v>
      </c>
      <c r="D194" s="391" t="s">
        <v>2203</v>
      </c>
      <c r="E194" s="391" t="s">
        <v>2181</v>
      </c>
      <c r="F194" s="391"/>
      <c r="G194" s="391">
        <v>13073</v>
      </c>
      <c r="H194" s="391" t="s">
        <v>2182</v>
      </c>
      <c r="I194" s="391" t="s">
        <v>993</v>
      </c>
      <c r="J194" s="391" t="s">
        <v>2183</v>
      </c>
      <c r="K194" s="391" t="s">
        <v>1860</v>
      </c>
      <c r="L194" s="391" t="s">
        <v>1852</v>
      </c>
      <c r="M194" s="391" t="s">
        <v>2204</v>
      </c>
      <c r="N194" s="391" t="s">
        <v>2185</v>
      </c>
      <c r="O194" s="391" t="s">
        <v>2186</v>
      </c>
      <c r="P194" s="391" t="s">
        <v>1000</v>
      </c>
      <c r="Q194" s="391" t="s">
        <v>1856</v>
      </c>
      <c r="R194" s="391" t="s">
        <v>2205</v>
      </c>
      <c r="S194" s="392" t="str">
        <f>Adresses_cegeps[[#This Row],[ADRS_GEO_L1_GDUNO]]&amp;", "&amp;Adresses_cegeps[[#This Row],[NOM_MUNCP]]&amp;", "&amp;"Qc, "&amp;Adresses_cegeps[[#This Row],[CD_POSTL_GDUNO]]</f>
        <v>71 A, rue Pelletier, Témiscouata-sur-le-Lac, Qc, G0L1E0</v>
      </c>
    </row>
    <row r="195" spans="2:19" x14ac:dyDescent="0.25">
      <c r="B195" s="390">
        <v>923090</v>
      </c>
      <c r="C195" s="391" t="s">
        <v>2206</v>
      </c>
      <c r="D195" s="391" t="s">
        <v>2206</v>
      </c>
      <c r="E195" s="391" t="s">
        <v>2207</v>
      </c>
      <c r="F195" s="391"/>
      <c r="G195" s="391">
        <v>14085</v>
      </c>
      <c r="H195" s="391" t="s">
        <v>152</v>
      </c>
      <c r="I195" s="391" t="s">
        <v>993</v>
      </c>
      <c r="J195" s="391" t="s">
        <v>1014</v>
      </c>
      <c r="K195" s="391" t="s">
        <v>1197</v>
      </c>
      <c r="L195" s="391" t="s">
        <v>1852</v>
      </c>
      <c r="M195" s="391" t="s">
        <v>2208</v>
      </c>
      <c r="N195" s="391" t="s">
        <v>2209</v>
      </c>
      <c r="O195" s="391" t="s">
        <v>2210</v>
      </c>
      <c r="P195" s="391" t="s">
        <v>1000</v>
      </c>
      <c r="Q195" s="391" t="s">
        <v>1856</v>
      </c>
      <c r="R195" s="391" t="s">
        <v>2211</v>
      </c>
      <c r="S195" s="392" t="str">
        <f>Adresses_cegeps[[#This Row],[ADRS_GEO_L1_GDUNO]]&amp;", "&amp;Adresses_cegeps[[#This Row],[NOM_MUNCP]]&amp;", "&amp;"Qc, "&amp;Adresses_cegeps[[#This Row],[CD_POSTL_GDUNO]]</f>
        <v>129, rue du Parc-de-l'innovation, La Pocatière, Qc, G0R1Z0</v>
      </c>
    </row>
    <row r="196" spans="2:19" x14ac:dyDescent="0.25">
      <c r="B196" s="390">
        <v>923091</v>
      </c>
      <c r="C196" s="391" t="s">
        <v>2212</v>
      </c>
      <c r="D196" s="391" t="s">
        <v>2213</v>
      </c>
      <c r="E196" s="391" t="s">
        <v>2207</v>
      </c>
      <c r="F196" s="391"/>
      <c r="G196" s="391">
        <v>14085</v>
      </c>
      <c r="H196" s="391" t="s">
        <v>152</v>
      </c>
      <c r="I196" s="391" t="s">
        <v>993</v>
      </c>
      <c r="J196" s="391" t="s">
        <v>1014</v>
      </c>
      <c r="K196" s="391" t="s">
        <v>1197</v>
      </c>
      <c r="L196" s="391" t="s">
        <v>1852</v>
      </c>
      <c r="M196" s="391" t="s">
        <v>2214</v>
      </c>
      <c r="N196" s="391" t="s">
        <v>2209</v>
      </c>
      <c r="O196" s="391" t="s">
        <v>2210</v>
      </c>
      <c r="P196" s="391" t="s">
        <v>1000</v>
      </c>
      <c r="Q196" s="391" t="s">
        <v>1856</v>
      </c>
      <c r="R196" s="391" t="s">
        <v>2215</v>
      </c>
      <c r="S196" s="392" t="str">
        <f>Adresses_cegeps[[#This Row],[ADRS_GEO_L1_GDUNO]]&amp;", "&amp;Adresses_cegeps[[#This Row],[NOM_MUNCP]]&amp;", "&amp;"Qc, "&amp;Adresses_cegeps[[#This Row],[CD_POSTL_GDUNO]]</f>
        <v>129, rue du Parc-de-l'innovation, La Pocatière, Qc, G0R1Z0</v>
      </c>
    </row>
    <row r="197" spans="2:19" x14ac:dyDescent="0.25">
      <c r="B197" s="390">
        <v>923092</v>
      </c>
      <c r="C197" s="391" t="s">
        <v>2216</v>
      </c>
      <c r="D197" s="391" t="s">
        <v>2217</v>
      </c>
      <c r="E197" s="391" t="s">
        <v>2218</v>
      </c>
      <c r="F197" s="391"/>
      <c r="G197" s="391">
        <v>14090</v>
      </c>
      <c r="H197" s="391" t="s">
        <v>2219</v>
      </c>
      <c r="I197" s="391" t="s">
        <v>2220</v>
      </c>
      <c r="J197" s="391" t="s">
        <v>1014</v>
      </c>
      <c r="K197" s="391" t="s">
        <v>1197</v>
      </c>
      <c r="L197" s="391" t="s">
        <v>1852</v>
      </c>
      <c r="M197" s="391" t="s">
        <v>2221</v>
      </c>
      <c r="N197" s="391" t="s">
        <v>2222</v>
      </c>
      <c r="O197" s="391" t="s">
        <v>2223</v>
      </c>
      <c r="P197" s="391" t="s">
        <v>1000</v>
      </c>
      <c r="Q197" s="391" t="s">
        <v>1856</v>
      </c>
      <c r="R197" s="391" t="s">
        <v>2224</v>
      </c>
      <c r="S197" s="392" t="str">
        <f>Adresses_cegeps[[#This Row],[ADRS_GEO_L1_GDUNO]]&amp;", "&amp;Adresses_cegeps[[#This Row],[NOM_MUNCP]]&amp;", "&amp;"Qc, "&amp;Adresses_cegeps[[#This Row],[CD_POSTL_GDUNO]]</f>
        <v>1642, rue de la Ferme, Sainte-Anne-de-la-Pocatière, Qc, G0R1Z0</v>
      </c>
    </row>
    <row r="198" spans="2:19" x14ac:dyDescent="0.25">
      <c r="B198" s="390">
        <v>933003</v>
      </c>
      <c r="C198" s="391" t="s">
        <v>2225</v>
      </c>
      <c r="D198" s="391" t="s">
        <v>2226</v>
      </c>
      <c r="E198" s="391" t="s">
        <v>1994</v>
      </c>
      <c r="F198" s="391"/>
      <c r="G198" s="391">
        <v>50802</v>
      </c>
      <c r="H198" s="391" t="s">
        <v>1995</v>
      </c>
      <c r="I198" s="391" t="s">
        <v>1996</v>
      </c>
      <c r="J198" s="391" t="s">
        <v>1997</v>
      </c>
      <c r="K198" s="391" t="s">
        <v>1860</v>
      </c>
      <c r="L198" s="391" t="s">
        <v>1852</v>
      </c>
      <c r="M198" s="391" t="s">
        <v>1998</v>
      </c>
      <c r="N198" s="391" t="s">
        <v>1999</v>
      </c>
      <c r="O198" s="391" t="s">
        <v>2000</v>
      </c>
      <c r="P198" s="391" t="s">
        <v>1000</v>
      </c>
      <c r="Q198" s="391" t="s">
        <v>1856</v>
      </c>
      <c r="R198" s="391" t="s">
        <v>2227</v>
      </c>
      <c r="S198" s="392" t="str">
        <f>Adresses_cegeps[[#This Row],[ADRS_GEO_L1_GDUNO]]&amp;", "&amp;Adresses_cegeps[[#This Row],[NOM_MUNCP]]&amp;", "&amp;"Qc, "&amp;Adresses_cegeps[[#This Row],[CD_POSTL_GDUNO]]</f>
        <v>1205, route Marie-Victorin, Odanak, Qc, J0G1H0</v>
      </c>
    </row>
    <row r="199" spans="2:19" x14ac:dyDescent="0.25">
      <c r="B199" s="390">
        <v>934000</v>
      </c>
      <c r="C199" s="391" t="s">
        <v>2228</v>
      </c>
      <c r="D199" s="391" t="s">
        <v>2228</v>
      </c>
      <c r="E199" s="391" t="s">
        <v>2229</v>
      </c>
      <c r="F199" s="391"/>
      <c r="G199" s="391">
        <v>66023</v>
      </c>
      <c r="H199" s="391" t="s">
        <v>6</v>
      </c>
      <c r="I199" s="391" t="s">
        <v>993</v>
      </c>
      <c r="J199" s="391" t="s">
        <v>2230</v>
      </c>
      <c r="K199" s="391" t="s">
        <v>12</v>
      </c>
      <c r="L199" s="391" t="s">
        <v>1852</v>
      </c>
      <c r="M199" s="391" t="s">
        <v>2231</v>
      </c>
      <c r="N199" s="391" t="s">
        <v>2232</v>
      </c>
      <c r="O199" s="391" t="s">
        <v>2233</v>
      </c>
      <c r="P199" s="391" t="s">
        <v>1000</v>
      </c>
      <c r="Q199" s="391" t="s">
        <v>1856</v>
      </c>
      <c r="R199" s="391" t="s">
        <v>2234</v>
      </c>
      <c r="S199" s="392" t="str">
        <f>Adresses_cegeps[[#This Row],[ADRS_GEO_L1_GDUNO]]&amp;", "&amp;Adresses_cegeps[[#This Row],[NOM_MUNCP]]&amp;", "&amp;"Qc, "&amp;Adresses_cegeps[[#This Row],[CD_POSTL_GDUNO]]</f>
        <v>821, avenue Sainte-Croix, Montréal, Qc, H4L3X9</v>
      </c>
    </row>
    <row r="200" spans="2:19" x14ac:dyDescent="0.25">
      <c r="B200" s="390">
        <v>935000</v>
      </c>
      <c r="C200" s="391" t="s">
        <v>575</v>
      </c>
      <c r="D200" s="391" t="s">
        <v>575</v>
      </c>
      <c r="E200" s="391" t="s">
        <v>2235</v>
      </c>
      <c r="F200" s="391"/>
      <c r="G200" s="391">
        <v>66117</v>
      </c>
      <c r="H200" s="391" t="s">
        <v>1054</v>
      </c>
      <c r="I200" s="391" t="s">
        <v>993</v>
      </c>
      <c r="J200" s="391" t="s">
        <v>2236</v>
      </c>
      <c r="K200" s="391" t="s">
        <v>12</v>
      </c>
      <c r="L200" s="391" t="s">
        <v>1852</v>
      </c>
      <c r="M200" s="391" t="s">
        <v>2237</v>
      </c>
      <c r="N200" s="391" t="s">
        <v>2238</v>
      </c>
      <c r="O200" s="391" t="s">
        <v>2239</v>
      </c>
      <c r="P200" s="391" t="s">
        <v>1000</v>
      </c>
      <c r="Q200" s="391" t="s">
        <v>1856</v>
      </c>
      <c r="R200" s="391" t="s">
        <v>2240</v>
      </c>
      <c r="S200" s="392" t="str">
        <f>Adresses_cegeps[[#This Row],[ADRS_GEO_L1_GDUNO]]&amp;", "&amp;Adresses_cegeps[[#This Row],[NOM_MUNCP]]&amp;", "&amp;"Qc, "&amp;Adresses_cegeps[[#This Row],[CD_POSTL_GDUNO]]</f>
        <v>21275, rue Lakeshore, Sainte-Anne-de-Bellevue, Qc, H9X3L9</v>
      </c>
    </row>
    <row r="201" spans="2:19" x14ac:dyDescent="0.25">
      <c r="B201" s="390">
        <v>936000</v>
      </c>
      <c r="C201" s="391" t="s">
        <v>2241</v>
      </c>
      <c r="D201" s="391" t="s">
        <v>2241</v>
      </c>
      <c r="E201" s="391" t="s">
        <v>2242</v>
      </c>
      <c r="F201" s="391"/>
      <c r="G201" s="391">
        <v>43027</v>
      </c>
      <c r="H201" s="391" t="s">
        <v>57</v>
      </c>
      <c r="I201" s="391" t="s">
        <v>993</v>
      </c>
      <c r="J201" s="391" t="s">
        <v>2243</v>
      </c>
      <c r="K201" s="391" t="s">
        <v>2244</v>
      </c>
      <c r="L201" s="391" t="s">
        <v>1852</v>
      </c>
      <c r="M201" s="391" t="s">
        <v>2245</v>
      </c>
      <c r="N201" s="391" t="s">
        <v>2246</v>
      </c>
      <c r="O201" s="391" t="s">
        <v>2247</v>
      </c>
      <c r="P201" s="391" t="s">
        <v>1000</v>
      </c>
      <c r="Q201" s="391" t="s">
        <v>1856</v>
      </c>
      <c r="R201" s="391" t="s">
        <v>2248</v>
      </c>
      <c r="S201" s="392" t="str">
        <f>Adresses_cegeps[[#This Row],[ADRS_GEO_L1_GDUNO]]&amp;", "&amp;Adresses_cegeps[[#This Row],[NOM_MUNCP]]&amp;", "&amp;"Qc, "&amp;Adresses_cegeps[[#This Row],[CD_POSTL_GDUNO]]</f>
        <v>1301, boul. Portland, Sherbrooke, Qc, J1J1S2</v>
      </c>
    </row>
    <row r="202" spans="2:19" x14ac:dyDescent="0.25">
      <c r="B202" s="390">
        <v>936001</v>
      </c>
      <c r="C202" s="391" t="s">
        <v>2249</v>
      </c>
      <c r="D202" s="391" t="s">
        <v>2250</v>
      </c>
      <c r="E202" s="391" t="s">
        <v>2251</v>
      </c>
      <c r="F202" s="391"/>
      <c r="G202" s="391">
        <v>43027</v>
      </c>
      <c r="H202" s="391" t="s">
        <v>57</v>
      </c>
      <c r="I202" s="391" t="s">
        <v>993</v>
      </c>
      <c r="J202" s="391" t="s">
        <v>2252</v>
      </c>
      <c r="K202" s="391" t="s">
        <v>2253</v>
      </c>
      <c r="L202" s="391" t="s">
        <v>1852</v>
      </c>
      <c r="M202" s="391" t="s">
        <v>2254</v>
      </c>
      <c r="N202" s="391" t="s">
        <v>2255</v>
      </c>
      <c r="O202" s="391" t="s">
        <v>2256</v>
      </c>
      <c r="P202" s="391" t="s">
        <v>1000</v>
      </c>
      <c r="Q202" s="391" t="s">
        <v>1856</v>
      </c>
      <c r="R202" s="391" t="s">
        <v>2257</v>
      </c>
      <c r="S202" s="392" t="str">
        <f>Adresses_cegeps[[#This Row],[ADRS_GEO_L1_GDUNO]]&amp;", "&amp;Adresses_cegeps[[#This Row],[NOM_MUNCP]]&amp;", "&amp;"Qc, "&amp;Adresses_cegeps[[#This Row],[CD_POSTL_GDUNO]]</f>
        <v>2580, rue Collège, Sherbrooke, Qc, J1M2K3</v>
      </c>
    </row>
    <row r="203" spans="2:19" x14ac:dyDescent="0.25">
      <c r="B203" s="390">
        <v>936002</v>
      </c>
      <c r="C203" s="391" t="s">
        <v>2258</v>
      </c>
      <c r="D203" s="391" t="s">
        <v>2259</v>
      </c>
      <c r="E203" s="391" t="s">
        <v>2260</v>
      </c>
      <c r="F203" s="391"/>
      <c r="G203" s="391">
        <v>23027</v>
      </c>
      <c r="H203" s="391" t="s">
        <v>14</v>
      </c>
      <c r="I203" s="391" t="s">
        <v>993</v>
      </c>
      <c r="J203" s="391" t="s">
        <v>2261</v>
      </c>
      <c r="K203" s="391" t="s">
        <v>2253</v>
      </c>
      <c r="L203" s="391" t="s">
        <v>1852</v>
      </c>
      <c r="M203" s="391" t="s">
        <v>2262</v>
      </c>
      <c r="N203" s="391" t="s">
        <v>2263</v>
      </c>
      <c r="O203" s="391" t="s">
        <v>2264</v>
      </c>
      <c r="P203" s="391" t="s">
        <v>1000</v>
      </c>
      <c r="Q203" s="391" t="s">
        <v>1856</v>
      </c>
      <c r="R203" s="391" t="s">
        <v>2265</v>
      </c>
      <c r="S203" s="392" t="str">
        <f>Adresses_cegeps[[#This Row],[ADRS_GEO_L1_GDUNO]]&amp;", "&amp;Adresses_cegeps[[#This Row],[NOM_MUNCP]]&amp;", "&amp;"Qc, "&amp;Adresses_cegeps[[#This Row],[CD_POSTL_GDUNO]]</f>
        <v>790, avenue Nérée-Tremblay, Québec, Qc, G1V4K2</v>
      </c>
    </row>
    <row r="204" spans="2:19" x14ac:dyDescent="0.25">
      <c r="B204" s="390">
        <v>936003</v>
      </c>
      <c r="C204" s="391" t="s">
        <v>2266</v>
      </c>
      <c r="D204" s="391" t="s">
        <v>2267</v>
      </c>
      <c r="E204" s="391" t="s">
        <v>2268</v>
      </c>
      <c r="F204" s="391"/>
      <c r="G204" s="391">
        <v>58012</v>
      </c>
      <c r="H204" s="391" t="s">
        <v>2269</v>
      </c>
      <c r="I204" s="391" t="s">
        <v>993</v>
      </c>
      <c r="J204" s="391" t="s">
        <v>2270</v>
      </c>
      <c r="K204" s="391" t="s">
        <v>2253</v>
      </c>
      <c r="L204" s="391" t="s">
        <v>1852</v>
      </c>
      <c r="M204" s="391" t="s">
        <v>2271</v>
      </c>
      <c r="N204" s="391" t="s">
        <v>2272</v>
      </c>
      <c r="O204" s="391" t="s">
        <v>2273</v>
      </c>
      <c r="P204" s="391" t="s">
        <v>1000</v>
      </c>
      <c r="Q204" s="391" t="s">
        <v>1856</v>
      </c>
      <c r="R204" s="391" t="s">
        <v>2274</v>
      </c>
      <c r="S204" s="392" t="str">
        <f>Adresses_cegeps[[#This Row],[ADRS_GEO_L1_GDUNO]]&amp;", "&amp;Adresses_cegeps[[#This Row],[NOM_MUNCP]]&amp;", "&amp;"Qc, "&amp;Adresses_cegeps[[#This Row],[CD_POSTL_GDUNO]]</f>
        <v>900, Riverside Drive, Saint-Lambert, Qc, J4P3P2</v>
      </c>
    </row>
    <row r="205" spans="2:19" x14ac:dyDescent="0.25">
      <c r="B205" s="390">
        <v>937000</v>
      </c>
      <c r="C205" s="391" t="s">
        <v>2275</v>
      </c>
      <c r="D205" s="391" t="s">
        <v>2275</v>
      </c>
      <c r="E205" s="391" t="s">
        <v>2276</v>
      </c>
      <c r="F205" s="391"/>
      <c r="G205" s="391">
        <v>29073</v>
      </c>
      <c r="H205" s="391" t="s">
        <v>2277</v>
      </c>
      <c r="I205" s="391" t="s">
        <v>993</v>
      </c>
      <c r="J205" s="391" t="s">
        <v>2278</v>
      </c>
      <c r="K205" s="391" t="s">
        <v>12</v>
      </c>
      <c r="L205" s="391" t="s">
        <v>1852</v>
      </c>
      <c r="M205" s="391" t="s">
        <v>2279</v>
      </c>
      <c r="N205" s="391" t="s">
        <v>2280</v>
      </c>
      <c r="O205" s="391" t="s">
        <v>2281</v>
      </c>
      <c r="P205" s="391" t="s">
        <v>1000</v>
      </c>
      <c r="Q205" s="391" t="s">
        <v>1856</v>
      </c>
      <c r="R205" s="391" t="s">
        <v>2282</v>
      </c>
      <c r="S205" s="392" t="str">
        <f>Adresses_cegeps[[#This Row],[ADRS_GEO_L1_GDUNO]]&amp;", "&amp;Adresses_cegeps[[#This Row],[NOM_MUNCP]]&amp;", "&amp;"Qc, "&amp;Adresses_cegeps[[#This Row],[CD_POSTL_GDUNO]]</f>
        <v>1055, 116e Rue Est, Saint-Georges, Qc, G5Y3G1</v>
      </c>
    </row>
    <row r="206" spans="2:19" x14ac:dyDescent="0.25">
      <c r="B206" s="390">
        <v>937001</v>
      </c>
      <c r="C206" s="391" t="s">
        <v>2283</v>
      </c>
      <c r="D206" s="391" t="s">
        <v>2284</v>
      </c>
      <c r="E206" s="391" t="s">
        <v>2285</v>
      </c>
      <c r="F206" s="391"/>
      <c r="G206" s="391">
        <v>30030</v>
      </c>
      <c r="H206" s="391" t="s">
        <v>2286</v>
      </c>
      <c r="I206" s="391" t="s">
        <v>993</v>
      </c>
      <c r="J206" s="391" t="s">
        <v>2287</v>
      </c>
      <c r="K206" s="391" t="s">
        <v>1860</v>
      </c>
      <c r="L206" s="391" t="s">
        <v>1852</v>
      </c>
      <c r="M206" s="391" t="s">
        <v>2288</v>
      </c>
      <c r="N206" s="391" t="s">
        <v>2289</v>
      </c>
      <c r="O206" s="391" t="s">
        <v>2290</v>
      </c>
      <c r="P206" s="391" t="s">
        <v>1000</v>
      </c>
      <c r="Q206" s="391" t="s">
        <v>1856</v>
      </c>
      <c r="R206" s="391" t="s">
        <v>2291</v>
      </c>
      <c r="S206" s="392" t="str">
        <f>Adresses_cegeps[[#This Row],[ADRS_GEO_L1_GDUNO]]&amp;", "&amp;Adresses_cegeps[[#This Row],[NOM_MUNCP]]&amp;", "&amp;"Qc, "&amp;Adresses_cegeps[[#This Row],[CD_POSTL_GDUNO]]</f>
        <v>3800, rue Cousineau, Lac-Mégantic, Qc, G6B2A3</v>
      </c>
    </row>
    <row r="207" spans="2:19" x14ac:dyDescent="0.25">
      <c r="B207" s="390">
        <v>937002</v>
      </c>
      <c r="C207" s="391" t="s">
        <v>2292</v>
      </c>
      <c r="D207" s="391" t="s">
        <v>2293</v>
      </c>
      <c r="E207" s="391" t="s">
        <v>2294</v>
      </c>
      <c r="F207" s="391"/>
      <c r="G207" s="391">
        <v>26030</v>
      </c>
      <c r="H207" s="391" t="s">
        <v>2295</v>
      </c>
      <c r="I207" s="391" t="s">
        <v>993</v>
      </c>
      <c r="J207" s="391" t="s">
        <v>2296</v>
      </c>
      <c r="K207" s="391" t="s">
        <v>1860</v>
      </c>
      <c r="L207" s="391" t="s">
        <v>1852</v>
      </c>
      <c r="M207" s="391" t="s">
        <v>2297</v>
      </c>
      <c r="N207" s="391" t="s">
        <v>2298</v>
      </c>
      <c r="O207" s="391" t="s">
        <v>2299</v>
      </c>
      <c r="P207" s="391" t="s">
        <v>1000</v>
      </c>
      <c r="Q207" s="391" t="s">
        <v>1856</v>
      </c>
      <c r="R207" s="391" t="s">
        <v>2300</v>
      </c>
      <c r="S207" s="392" t="str">
        <f>Adresses_cegeps[[#This Row],[ADRS_GEO_L1_GDUNO]]&amp;", "&amp;Adresses_cegeps[[#This Row],[NOM_MUNCP]]&amp;", "&amp;"Qc, "&amp;Adresses_cegeps[[#This Row],[CD_POSTL_GDUNO]]</f>
        <v>420, avenue de la Cité, Sainte-Marie, Qc, G6E3V1</v>
      </c>
    </row>
    <row r="208" spans="2:19" x14ac:dyDescent="0.25">
      <c r="B208" s="390">
        <v>904090</v>
      </c>
      <c r="C208" s="391" t="s">
        <v>2301</v>
      </c>
      <c r="D208" s="391" t="s">
        <v>2301</v>
      </c>
      <c r="E208" s="391" t="s">
        <v>2302</v>
      </c>
      <c r="F208" s="391"/>
      <c r="G208" s="391">
        <v>43027</v>
      </c>
      <c r="H208" s="391" t="s">
        <v>57</v>
      </c>
      <c r="I208" s="391" t="s">
        <v>993</v>
      </c>
      <c r="J208" s="391" t="s">
        <v>2303</v>
      </c>
      <c r="K208" s="391" t="s">
        <v>1197</v>
      </c>
      <c r="L208" s="391" t="s">
        <v>1852</v>
      </c>
      <c r="M208" s="391" t="s">
        <v>2304</v>
      </c>
      <c r="N208" s="391" t="s">
        <v>2305</v>
      </c>
      <c r="O208" s="391" t="s">
        <v>2306</v>
      </c>
      <c r="P208" s="391" t="s">
        <v>1000</v>
      </c>
      <c r="Q208" s="391" t="s">
        <v>1856</v>
      </c>
      <c r="R208" s="391" t="s">
        <v>2307</v>
      </c>
      <c r="S208" s="392" t="str">
        <f>Adresses_cegeps[[#This Row],[ADRS_GEO_L1_GDUNO]]&amp;", "&amp;Adresses_cegeps[[#This Row],[NOM_MUNCP]]&amp;", "&amp;"Qc, "&amp;Adresses_cegeps[[#This Row],[CD_POSTL_GDUNO]]</f>
        <v>720, rue Longpré, Sherbrooke, Qc, J1G4L3</v>
      </c>
    </row>
    <row r="209" spans="2:19" x14ac:dyDescent="0.25">
      <c r="B209" s="390">
        <v>905000</v>
      </c>
      <c r="C209" s="391" t="s">
        <v>2308</v>
      </c>
      <c r="D209" s="391" t="s">
        <v>2308</v>
      </c>
      <c r="E209" s="391" t="s">
        <v>2309</v>
      </c>
      <c r="F209" s="391" t="s">
        <v>2310</v>
      </c>
      <c r="G209" s="391">
        <v>37067</v>
      </c>
      <c r="H209" s="391" t="s">
        <v>273</v>
      </c>
      <c r="I209" s="391" t="s">
        <v>993</v>
      </c>
      <c r="J209" s="391" t="s">
        <v>2311</v>
      </c>
      <c r="K209" s="391" t="s">
        <v>12</v>
      </c>
      <c r="L209" s="391" t="s">
        <v>1852</v>
      </c>
      <c r="M209" s="391" t="s">
        <v>2312</v>
      </c>
      <c r="N209" s="391" t="s">
        <v>2313</v>
      </c>
      <c r="O209" s="391" t="s">
        <v>2314</v>
      </c>
      <c r="P209" s="391" t="s">
        <v>1000</v>
      </c>
      <c r="Q209" s="391" t="s">
        <v>1856</v>
      </c>
      <c r="R209" s="391" t="s">
        <v>2315</v>
      </c>
      <c r="S209" s="392" t="str">
        <f>Adresses_cegeps[[#This Row],[ADRS_GEO_L1_GDUNO]]&amp;", "&amp;Adresses_cegeps[[#This Row],[NOM_MUNCP]]&amp;", "&amp;"Qc, "&amp;Adresses_cegeps[[#This Row],[CD_POSTL_GDUNO]]</f>
        <v>3500, rue De Courval, Trois-Rivières, Qc, G9A5E6</v>
      </c>
    </row>
    <row r="210" spans="2:19" x14ac:dyDescent="0.25">
      <c r="B210" s="390">
        <v>905090</v>
      </c>
      <c r="C210" s="391" t="s">
        <v>2316</v>
      </c>
      <c r="D210" s="391" t="s">
        <v>2317</v>
      </c>
      <c r="E210" s="391" t="s">
        <v>2318</v>
      </c>
      <c r="F210" s="391" t="s">
        <v>2319</v>
      </c>
      <c r="G210" s="391">
        <v>37067</v>
      </c>
      <c r="H210" s="391" t="s">
        <v>273</v>
      </c>
      <c r="I210" s="391" t="s">
        <v>993</v>
      </c>
      <c r="J210" s="391" t="s">
        <v>2320</v>
      </c>
      <c r="K210" s="391" t="s">
        <v>1197</v>
      </c>
      <c r="L210" s="391" t="s">
        <v>1852</v>
      </c>
      <c r="M210" s="391" t="s">
        <v>2321</v>
      </c>
      <c r="N210" s="391" t="s">
        <v>2322</v>
      </c>
      <c r="O210" s="391" t="s">
        <v>2323</v>
      </c>
      <c r="P210" s="391" t="s">
        <v>1000</v>
      </c>
      <c r="Q210" s="391" t="s">
        <v>1856</v>
      </c>
      <c r="R210" s="391" t="s">
        <v>2324</v>
      </c>
      <c r="S210" s="392" t="str">
        <f>Adresses_cegeps[[#This Row],[ADRS_GEO_L1_GDUNO]]&amp;", "&amp;Adresses_cegeps[[#This Row],[NOM_MUNCP]]&amp;", "&amp;"Qc, "&amp;Adresses_cegeps[[#This Row],[CD_POSTL_GDUNO]]</f>
        <v>3351, boulevard des Forges, Trois-Rivières, Qc, G9A5H7</v>
      </c>
    </row>
    <row r="211" spans="2:19" x14ac:dyDescent="0.25">
      <c r="B211" s="390">
        <v>905091</v>
      </c>
      <c r="C211" s="391" t="s">
        <v>2325</v>
      </c>
      <c r="D211" s="391" t="s">
        <v>2325</v>
      </c>
      <c r="E211" s="391" t="s">
        <v>2326</v>
      </c>
      <c r="F211" s="391" t="s">
        <v>2327</v>
      </c>
      <c r="G211" s="391">
        <v>37067</v>
      </c>
      <c r="H211" s="391" t="s">
        <v>273</v>
      </c>
      <c r="I211" s="391" t="s">
        <v>993</v>
      </c>
      <c r="J211" s="391" t="s">
        <v>2328</v>
      </c>
      <c r="K211" s="391" t="s">
        <v>1197</v>
      </c>
      <c r="L211" s="391" t="s">
        <v>1852</v>
      </c>
      <c r="M211" s="391" t="s">
        <v>2329</v>
      </c>
      <c r="N211" s="391" t="s">
        <v>2330</v>
      </c>
      <c r="O211" s="391" t="s">
        <v>2331</v>
      </c>
      <c r="P211" s="391" t="s">
        <v>1000</v>
      </c>
      <c r="Q211" s="391" t="s">
        <v>1856</v>
      </c>
      <c r="R211" s="391" t="s">
        <v>2332</v>
      </c>
      <c r="S211" s="392" t="str">
        <f>Adresses_cegeps[[#This Row],[ADRS_GEO_L1_GDUNO]]&amp;", "&amp;Adresses_cegeps[[#This Row],[NOM_MUNCP]]&amp;", "&amp;"Qc, "&amp;Adresses_cegeps[[#This Row],[CD_POSTL_GDUNO]]</f>
        <v>3095, rue Westinghouse, Trois-Rivières, Qc, G9A5E1</v>
      </c>
    </row>
    <row r="212" spans="2:19" x14ac:dyDescent="0.25">
      <c r="B212" s="390">
        <v>905092</v>
      </c>
      <c r="C212" s="391" t="s">
        <v>2333</v>
      </c>
      <c r="D212" s="391" t="s">
        <v>2334</v>
      </c>
      <c r="E212" s="391" t="s">
        <v>2335</v>
      </c>
      <c r="F212" s="391"/>
      <c r="G212" s="391">
        <v>37067</v>
      </c>
      <c r="H212" s="391" t="s">
        <v>273</v>
      </c>
      <c r="I212" s="391" t="s">
        <v>993</v>
      </c>
      <c r="J212" s="391" t="s">
        <v>2336</v>
      </c>
      <c r="K212" s="391" t="s">
        <v>1197</v>
      </c>
      <c r="L212" s="391" t="s">
        <v>1852</v>
      </c>
      <c r="M212" s="391" t="s">
        <v>2337</v>
      </c>
      <c r="N212" s="391" t="s">
        <v>2338</v>
      </c>
      <c r="O212" s="391" t="s">
        <v>2339</v>
      </c>
      <c r="P212" s="391" t="s">
        <v>1000</v>
      </c>
      <c r="Q212" s="391" t="s">
        <v>1856</v>
      </c>
      <c r="R212" s="391" t="s">
        <v>2340</v>
      </c>
      <c r="S212" s="392" t="str">
        <f>Adresses_cegeps[[#This Row],[ADRS_GEO_L1_GDUNO]]&amp;", "&amp;Adresses_cegeps[[#This Row],[NOM_MUNCP]]&amp;", "&amp;"Qc, "&amp;Adresses_cegeps[[#This Row],[CD_POSTL_GDUNO]]</f>
        <v>1300, Place du Technoparc, 2e étage, Trois-Rivières, Qc, G9A0A9</v>
      </c>
    </row>
    <row r="213" spans="2:19" x14ac:dyDescent="0.25">
      <c r="B213" s="390">
        <v>906000</v>
      </c>
      <c r="C213" s="391" t="s">
        <v>2341</v>
      </c>
      <c r="D213" s="391" t="s">
        <v>2341</v>
      </c>
      <c r="E213" s="391" t="s">
        <v>2342</v>
      </c>
      <c r="F213" s="391"/>
      <c r="G213" s="391">
        <v>36033</v>
      </c>
      <c r="H213" s="391" t="s">
        <v>180</v>
      </c>
      <c r="I213" s="391" t="s">
        <v>993</v>
      </c>
      <c r="J213" s="391" t="s">
        <v>2343</v>
      </c>
      <c r="K213" s="391" t="s">
        <v>12</v>
      </c>
      <c r="L213" s="391" t="s">
        <v>1852</v>
      </c>
      <c r="M213" s="391" t="s">
        <v>2344</v>
      </c>
      <c r="N213" s="391" t="s">
        <v>2345</v>
      </c>
      <c r="O213" s="391" t="s">
        <v>2346</v>
      </c>
      <c r="P213" s="391" t="s">
        <v>1000</v>
      </c>
      <c r="Q213" s="391" t="s">
        <v>1856</v>
      </c>
      <c r="R213" s="391" t="s">
        <v>2347</v>
      </c>
      <c r="S213" s="392" t="str">
        <f>Adresses_cegeps[[#This Row],[ADRS_GEO_L1_GDUNO]]&amp;", "&amp;Adresses_cegeps[[#This Row],[NOM_MUNCP]]&amp;", "&amp;"Qc, "&amp;Adresses_cegeps[[#This Row],[CD_POSTL_GDUNO]]</f>
        <v>2263, avenue du Collège, Shawinigan, Qc, G9N6V8</v>
      </c>
    </row>
    <row r="214" spans="2:19" x14ac:dyDescent="0.25">
      <c r="B214" s="390">
        <v>906001</v>
      </c>
      <c r="C214" s="391" t="s">
        <v>2348</v>
      </c>
      <c r="D214" s="391" t="s">
        <v>2349</v>
      </c>
      <c r="E214" s="391" t="s">
        <v>2350</v>
      </c>
      <c r="F214" s="391"/>
      <c r="G214" s="391">
        <v>90012</v>
      </c>
      <c r="H214" s="391" t="s">
        <v>2351</v>
      </c>
      <c r="I214" s="391" t="s">
        <v>993</v>
      </c>
      <c r="J214" s="391" t="s">
        <v>2352</v>
      </c>
      <c r="K214" s="391" t="s">
        <v>1860</v>
      </c>
      <c r="L214" s="391" t="s">
        <v>1852</v>
      </c>
      <c r="M214" s="391" t="s">
        <v>2353</v>
      </c>
      <c r="N214" s="391" t="s">
        <v>2354</v>
      </c>
      <c r="O214" s="391" t="s">
        <v>2355</v>
      </c>
      <c r="P214" s="391" t="s">
        <v>1000</v>
      </c>
      <c r="Q214" s="391" t="s">
        <v>1856</v>
      </c>
      <c r="R214" s="391" t="s">
        <v>2356</v>
      </c>
      <c r="S214" s="392" t="str">
        <f>Adresses_cegeps[[#This Row],[ADRS_GEO_L1_GDUNO]]&amp;", "&amp;Adresses_cegeps[[#This Row],[NOM_MUNCP]]&amp;", "&amp;"Qc, "&amp;Adresses_cegeps[[#This Row],[CD_POSTL_GDUNO]]</f>
        <v>796, rue Réal, La Tuque, Qc, G9X2S7</v>
      </c>
    </row>
    <row r="215" spans="2:19" x14ac:dyDescent="0.25">
      <c r="B215" s="390">
        <v>906090</v>
      </c>
      <c r="C215" s="391" t="s">
        <v>2357</v>
      </c>
      <c r="D215" s="391" t="s">
        <v>2358</v>
      </c>
      <c r="E215" s="391" t="s">
        <v>2359</v>
      </c>
      <c r="F215" s="391"/>
      <c r="G215" s="391">
        <v>36033</v>
      </c>
      <c r="H215" s="391" t="s">
        <v>180</v>
      </c>
      <c r="I215" s="391" t="s">
        <v>993</v>
      </c>
      <c r="J215" s="391" t="s">
        <v>2360</v>
      </c>
      <c r="K215" s="391" t="s">
        <v>1197</v>
      </c>
      <c r="L215" s="391" t="s">
        <v>1852</v>
      </c>
      <c r="M215" s="391" t="s">
        <v>2361</v>
      </c>
      <c r="N215" s="391" t="s">
        <v>2362</v>
      </c>
      <c r="O215" s="391" t="s">
        <v>2363</v>
      </c>
      <c r="P215" s="391" t="s">
        <v>1000</v>
      </c>
      <c r="Q215" s="391" t="s">
        <v>1856</v>
      </c>
      <c r="R215" s="391" t="s">
        <v>2364</v>
      </c>
      <c r="S215" s="392" t="str">
        <f>Adresses_cegeps[[#This Row],[ADRS_GEO_L1_GDUNO]]&amp;", "&amp;Adresses_cegeps[[#This Row],[NOM_MUNCP]]&amp;", "&amp;"Qc, "&amp;Adresses_cegeps[[#This Row],[CD_POSTL_GDUNO]]</f>
        <v>5230, boulevard Royal, Shawinigan, Qc, G9N4R6</v>
      </c>
    </row>
    <row r="216" spans="2:19" x14ac:dyDescent="0.25">
      <c r="B216" s="390">
        <v>907001</v>
      </c>
      <c r="C216" s="391" t="s">
        <v>2365</v>
      </c>
      <c r="D216" s="391" t="s">
        <v>2365</v>
      </c>
      <c r="E216" s="391" t="s">
        <v>2366</v>
      </c>
      <c r="F216" s="391"/>
      <c r="G216" s="391">
        <v>49058</v>
      </c>
      <c r="H216" s="391" t="s">
        <v>418</v>
      </c>
      <c r="I216" s="391" t="s">
        <v>993</v>
      </c>
      <c r="J216" s="391" t="s">
        <v>2367</v>
      </c>
      <c r="K216" s="391" t="s">
        <v>12</v>
      </c>
      <c r="L216" s="391" t="s">
        <v>1852</v>
      </c>
      <c r="M216" s="391" t="s">
        <v>2368</v>
      </c>
      <c r="N216" s="391" t="s">
        <v>2369</v>
      </c>
      <c r="O216" s="391" t="s">
        <v>2370</v>
      </c>
      <c r="P216" s="391" t="s">
        <v>1000</v>
      </c>
      <c r="Q216" s="391" t="s">
        <v>1856</v>
      </c>
      <c r="R216" s="391" t="s">
        <v>2371</v>
      </c>
      <c r="S216" s="392" t="str">
        <f>Adresses_cegeps[[#This Row],[ADRS_GEO_L1_GDUNO]]&amp;", "&amp;Adresses_cegeps[[#This Row],[NOM_MUNCP]]&amp;", "&amp;"Qc, "&amp;Adresses_cegeps[[#This Row],[CD_POSTL_GDUNO]]</f>
        <v>960, rue Saint-Georges, Drummondville, Qc, J2C6A2</v>
      </c>
    </row>
    <row r="217" spans="2:19" x14ac:dyDescent="0.25">
      <c r="B217" s="390">
        <v>907002</v>
      </c>
      <c r="C217" s="391" t="s">
        <v>2372</v>
      </c>
      <c r="D217" s="391" t="s">
        <v>2372</v>
      </c>
      <c r="E217" s="391" t="s">
        <v>2373</v>
      </c>
      <c r="F217" s="391"/>
      <c r="G217" s="391">
        <v>53052</v>
      </c>
      <c r="H217" s="391" t="s">
        <v>462</v>
      </c>
      <c r="I217" s="391" t="s">
        <v>993</v>
      </c>
      <c r="J217" s="391" t="s">
        <v>2374</v>
      </c>
      <c r="K217" s="391" t="s">
        <v>12</v>
      </c>
      <c r="L217" s="391" t="s">
        <v>1852</v>
      </c>
      <c r="M217" s="391" t="s">
        <v>2375</v>
      </c>
      <c r="N217" s="391" t="s">
        <v>2376</v>
      </c>
      <c r="O217" s="391" t="s">
        <v>2377</v>
      </c>
      <c r="P217" s="391" t="s">
        <v>1000</v>
      </c>
      <c r="Q217" s="391" t="s">
        <v>1856</v>
      </c>
      <c r="R217" s="391" t="s">
        <v>2378</v>
      </c>
      <c r="S217" s="392" t="str">
        <f>Adresses_cegeps[[#This Row],[ADRS_GEO_L1_GDUNO]]&amp;", "&amp;Adresses_cegeps[[#This Row],[NOM_MUNCP]]&amp;", "&amp;"Qc, "&amp;Adresses_cegeps[[#This Row],[CD_POSTL_GDUNO]]</f>
        <v>3000, boulevard de Tracy, Sorel-Tracy, Qc, J3R5B9</v>
      </c>
    </row>
    <row r="218" spans="2:19" x14ac:dyDescent="0.25">
      <c r="B218" s="390">
        <v>924000</v>
      </c>
      <c r="C218" s="391" t="s">
        <v>2379</v>
      </c>
      <c r="D218" s="391" t="s">
        <v>2379</v>
      </c>
      <c r="E218" s="391" t="s">
        <v>2380</v>
      </c>
      <c r="F218" s="391"/>
      <c r="G218" s="391">
        <v>31084</v>
      </c>
      <c r="H218" s="391" t="s">
        <v>216</v>
      </c>
      <c r="I218" s="391" t="s">
        <v>993</v>
      </c>
      <c r="J218" s="391" t="s">
        <v>2381</v>
      </c>
      <c r="K218" s="391" t="s">
        <v>12</v>
      </c>
      <c r="L218" s="391" t="s">
        <v>1852</v>
      </c>
      <c r="M218" s="391" t="s">
        <v>2382</v>
      </c>
      <c r="N218" s="391" t="s">
        <v>2383</v>
      </c>
      <c r="O218" s="391" t="s">
        <v>2384</v>
      </c>
      <c r="P218" s="391" t="s">
        <v>1000</v>
      </c>
      <c r="Q218" s="391" t="s">
        <v>1856</v>
      </c>
      <c r="R218" s="391" t="s">
        <v>2385</v>
      </c>
      <c r="S218" s="392" t="str">
        <f>Adresses_cegeps[[#This Row],[ADRS_GEO_L1_GDUNO]]&amp;", "&amp;Adresses_cegeps[[#This Row],[NOM_MUNCP]]&amp;", "&amp;"Qc, "&amp;Adresses_cegeps[[#This Row],[CD_POSTL_GDUNO]]</f>
        <v>671, boulevard Frontenac Ouest, Thetford Mines, Qc, G6G1N1</v>
      </c>
    </row>
    <row r="219" spans="2:19" x14ac:dyDescent="0.25">
      <c r="B219" s="390">
        <v>924003</v>
      </c>
      <c r="C219" s="391" t="s">
        <v>2386</v>
      </c>
      <c r="D219" s="391" t="s">
        <v>2386</v>
      </c>
      <c r="E219" s="391" t="s">
        <v>2387</v>
      </c>
      <c r="F219" s="391"/>
      <c r="G219" s="391">
        <v>33045</v>
      </c>
      <c r="H219" s="391" t="s">
        <v>2388</v>
      </c>
      <c r="I219" s="391" t="s">
        <v>1884</v>
      </c>
      <c r="J219" s="391" t="s">
        <v>2389</v>
      </c>
      <c r="K219" s="391" t="s">
        <v>1860</v>
      </c>
      <c r="L219" s="391" t="s">
        <v>1852</v>
      </c>
      <c r="M219" s="391" t="s">
        <v>2382</v>
      </c>
      <c r="N219" s="391" t="s">
        <v>2390</v>
      </c>
      <c r="O219" s="391" t="s">
        <v>2391</v>
      </c>
      <c r="P219" s="391" t="s">
        <v>1000</v>
      </c>
      <c r="Q219" s="391" t="s">
        <v>1856</v>
      </c>
      <c r="R219" s="391" t="s">
        <v>2392</v>
      </c>
      <c r="S219" s="392" t="str">
        <f>Adresses_cegeps[[#This Row],[ADRS_GEO_L1_GDUNO]]&amp;", "&amp;Adresses_cegeps[[#This Row],[NOM_MUNCP]]&amp;", "&amp;"Qc, "&amp;Adresses_cegeps[[#This Row],[CD_POSTL_GDUNO]]</f>
        <v>1080, avenue Bergeron, Saint-Agapit, Qc, G0S1Z0</v>
      </c>
    </row>
    <row r="220" spans="2:19" x14ac:dyDescent="0.25">
      <c r="B220" s="390">
        <v>924090</v>
      </c>
      <c r="C220" s="391" t="s">
        <v>2393</v>
      </c>
      <c r="D220" s="391" t="s">
        <v>2394</v>
      </c>
      <c r="E220" s="391" t="s">
        <v>2380</v>
      </c>
      <c r="F220" s="391"/>
      <c r="G220" s="391">
        <v>31084</v>
      </c>
      <c r="H220" s="391" t="s">
        <v>216</v>
      </c>
      <c r="I220" s="391" t="s">
        <v>993</v>
      </c>
      <c r="J220" s="391" t="s">
        <v>2381</v>
      </c>
      <c r="K220" s="391" t="s">
        <v>1197</v>
      </c>
      <c r="L220" s="391" t="s">
        <v>1852</v>
      </c>
      <c r="M220" s="391" t="s">
        <v>2395</v>
      </c>
      <c r="N220" s="391" t="s">
        <v>2383</v>
      </c>
      <c r="O220" s="391" t="s">
        <v>2384</v>
      </c>
      <c r="P220" s="391" t="s">
        <v>1000</v>
      </c>
      <c r="Q220" s="391" t="s">
        <v>1856</v>
      </c>
      <c r="R220" s="391" t="s">
        <v>2396</v>
      </c>
      <c r="S220" s="392" t="str">
        <f>Adresses_cegeps[[#This Row],[ADRS_GEO_L1_GDUNO]]&amp;", "&amp;Adresses_cegeps[[#This Row],[NOM_MUNCP]]&amp;", "&amp;"Qc, "&amp;Adresses_cegeps[[#This Row],[CD_POSTL_GDUNO]]</f>
        <v>671, boulevard Frontenac Ouest, Thetford Mines, Qc, G6G1N1</v>
      </c>
    </row>
    <row r="221" spans="2:19" x14ac:dyDescent="0.25">
      <c r="B221" s="390">
        <v>924091</v>
      </c>
      <c r="C221" s="391" t="s">
        <v>2397</v>
      </c>
      <c r="D221" s="391" t="s">
        <v>2397</v>
      </c>
      <c r="E221" s="391" t="s">
        <v>2398</v>
      </c>
      <c r="F221" s="391"/>
      <c r="G221" s="391">
        <v>31084</v>
      </c>
      <c r="H221" s="391" t="s">
        <v>216</v>
      </c>
      <c r="I221" s="391" t="s">
        <v>993</v>
      </c>
      <c r="J221" s="391" t="s">
        <v>2399</v>
      </c>
      <c r="K221" s="391" t="s">
        <v>1197</v>
      </c>
      <c r="L221" s="391" t="s">
        <v>1852</v>
      </c>
      <c r="M221" s="391" t="s">
        <v>2400</v>
      </c>
      <c r="N221" s="391" t="s">
        <v>2401</v>
      </c>
      <c r="O221" s="391" t="s">
        <v>2402</v>
      </c>
      <c r="P221" s="391" t="s">
        <v>1000</v>
      </c>
      <c r="Q221" s="391" t="s">
        <v>1856</v>
      </c>
      <c r="R221" s="391" t="s">
        <v>2403</v>
      </c>
      <c r="S221" s="392" t="str">
        <f>Adresses_cegeps[[#This Row],[ADRS_GEO_L1_GDUNO]]&amp;", "&amp;Adresses_cegeps[[#This Row],[NOM_MUNCP]]&amp;", "&amp;"Qc, "&amp;Adresses_cegeps[[#This Row],[CD_POSTL_GDUNO]]</f>
        <v>835, rue Mooney Ouest, Thetford Mines, Qc, G6G0A5</v>
      </c>
    </row>
    <row r="222" spans="2:19" x14ac:dyDescent="0.25">
      <c r="B222" s="390">
        <v>925000</v>
      </c>
      <c r="C222" s="391" t="s">
        <v>2404</v>
      </c>
      <c r="D222" s="391" t="s">
        <v>2404</v>
      </c>
      <c r="E222" s="391" t="s">
        <v>2405</v>
      </c>
      <c r="F222" s="391"/>
      <c r="G222" s="391">
        <v>39062</v>
      </c>
      <c r="H222" s="391" t="s">
        <v>469</v>
      </c>
      <c r="I222" s="391" t="s">
        <v>993</v>
      </c>
      <c r="J222" s="391" t="s">
        <v>2406</v>
      </c>
      <c r="K222" s="391" t="s">
        <v>12</v>
      </c>
      <c r="L222" s="391" t="s">
        <v>1852</v>
      </c>
      <c r="M222" s="391" t="s">
        <v>2407</v>
      </c>
      <c r="N222" s="391" t="s">
        <v>2408</v>
      </c>
      <c r="O222" s="391" t="s">
        <v>2409</v>
      </c>
      <c r="P222" s="391" t="s">
        <v>1000</v>
      </c>
      <c r="Q222" s="391" t="s">
        <v>1856</v>
      </c>
      <c r="R222" s="391" t="s">
        <v>2410</v>
      </c>
      <c r="S222" s="392" t="str">
        <f>Adresses_cegeps[[#This Row],[ADRS_GEO_L1_GDUNO]]&amp;", "&amp;Adresses_cegeps[[#This Row],[NOM_MUNCP]]&amp;", "&amp;"Qc, "&amp;Adresses_cegeps[[#This Row],[CD_POSTL_GDUNO]]</f>
        <v>475, rue Notre-Dame Est, Victoriaville, Qc, G6P4B3</v>
      </c>
    </row>
    <row r="223" spans="2:19" x14ac:dyDescent="0.25">
      <c r="B223" s="390">
        <v>925001</v>
      </c>
      <c r="C223" s="391" t="s">
        <v>2411</v>
      </c>
      <c r="D223" s="391" t="s">
        <v>2412</v>
      </c>
      <c r="E223" s="391" t="s">
        <v>2413</v>
      </c>
      <c r="F223" s="391"/>
      <c r="G223" s="391">
        <v>39062</v>
      </c>
      <c r="H223" s="391" t="s">
        <v>469</v>
      </c>
      <c r="I223" s="391" t="s">
        <v>993</v>
      </c>
      <c r="J223" s="391" t="s">
        <v>2414</v>
      </c>
      <c r="K223" s="391" t="s">
        <v>1860</v>
      </c>
      <c r="L223" s="391" t="s">
        <v>1852</v>
      </c>
      <c r="M223" s="391" t="s">
        <v>2415</v>
      </c>
      <c r="N223" s="391" t="s">
        <v>2416</v>
      </c>
      <c r="O223" s="391" t="s">
        <v>2417</v>
      </c>
      <c r="P223" s="391" t="s">
        <v>1000</v>
      </c>
      <c r="Q223" s="391" t="s">
        <v>1856</v>
      </c>
      <c r="R223" s="391" t="s">
        <v>2418</v>
      </c>
      <c r="S223" s="392" t="str">
        <f>Adresses_cegeps[[#This Row],[ADRS_GEO_L1_GDUNO]]&amp;", "&amp;Adresses_cegeps[[#This Row],[NOM_MUNCP]]&amp;", "&amp;"Qc, "&amp;Adresses_cegeps[[#This Row],[CD_POSTL_GDUNO]]</f>
        <v>765, rue Notre-Dame Est, Victoriaville, Qc, G6P4B2</v>
      </c>
    </row>
    <row r="224" spans="2:19" x14ac:dyDescent="0.25">
      <c r="B224" s="390">
        <v>925002</v>
      </c>
      <c r="C224" s="391" t="s">
        <v>2419</v>
      </c>
      <c r="D224" s="391" t="s">
        <v>2420</v>
      </c>
      <c r="E224" s="391" t="s">
        <v>2421</v>
      </c>
      <c r="F224" s="391"/>
      <c r="G224" s="391">
        <v>66023</v>
      </c>
      <c r="H224" s="391" t="s">
        <v>6</v>
      </c>
      <c r="I224" s="391" t="s">
        <v>993</v>
      </c>
      <c r="J224" s="391" t="s">
        <v>2422</v>
      </c>
      <c r="K224" s="391" t="s">
        <v>1860</v>
      </c>
      <c r="L224" s="391" t="s">
        <v>1852</v>
      </c>
      <c r="M224" s="391" t="s">
        <v>2423</v>
      </c>
      <c r="N224" s="391" t="s">
        <v>2424</v>
      </c>
      <c r="O224" s="391" t="s">
        <v>2425</v>
      </c>
      <c r="P224" s="391" t="s">
        <v>1000</v>
      </c>
      <c r="Q224" s="391" t="s">
        <v>1856</v>
      </c>
      <c r="R224" s="391" t="s">
        <v>2426</v>
      </c>
      <c r="S224" s="392" t="str">
        <f>Adresses_cegeps[[#This Row],[ADRS_GEO_L1_GDUNO]]&amp;", "&amp;Adresses_cegeps[[#This Row],[NOM_MUNCP]]&amp;", "&amp;"Qc, "&amp;Adresses_cegeps[[#This Row],[CD_POSTL_GDUNO]]</f>
        <v>5445, rue De Lorimier, Montréal, Qc, H2H2S5</v>
      </c>
    </row>
    <row r="225" spans="2:19" x14ac:dyDescent="0.25">
      <c r="B225" s="390">
        <v>925090</v>
      </c>
      <c r="C225" s="391" t="s">
        <v>2427</v>
      </c>
      <c r="D225" s="391" t="s">
        <v>2427</v>
      </c>
      <c r="E225" s="391" t="s">
        <v>2413</v>
      </c>
      <c r="F225" s="391"/>
      <c r="G225" s="391">
        <v>39062</v>
      </c>
      <c r="H225" s="391" t="s">
        <v>469</v>
      </c>
      <c r="I225" s="391" t="s">
        <v>993</v>
      </c>
      <c r="J225" s="391" t="s">
        <v>2414</v>
      </c>
      <c r="K225" s="391" t="s">
        <v>1197</v>
      </c>
      <c r="L225" s="391" t="s">
        <v>1852</v>
      </c>
      <c r="M225" s="391" t="s">
        <v>2428</v>
      </c>
      <c r="N225" s="391" t="s">
        <v>2416</v>
      </c>
      <c r="O225" s="391" t="s">
        <v>2417</v>
      </c>
      <c r="P225" s="391" t="s">
        <v>1000</v>
      </c>
      <c r="Q225" s="391" t="s">
        <v>1856</v>
      </c>
      <c r="R225" s="391" t="s">
        <v>2429</v>
      </c>
      <c r="S225" s="392" t="str">
        <f>Adresses_cegeps[[#This Row],[ADRS_GEO_L1_GDUNO]]&amp;", "&amp;Adresses_cegeps[[#This Row],[NOM_MUNCP]]&amp;", "&amp;"Qc, "&amp;Adresses_cegeps[[#This Row],[CD_POSTL_GDUNO]]</f>
        <v>765, rue Notre-Dame Est, Victoriaville, Qc, G6P4B2</v>
      </c>
    </row>
    <row r="226" spans="2:19" x14ac:dyDescent="0.25">
      <c r="B226" s="390">
        <v>925091</v>
      </c>
      <c r="C226" s="391" t="s">
        <v>2430</v>
      </c>
      <c r="D226" s="391" t="s">
        <v>2431</v>
      </c>
      <c r="E226" s="391" t="s">
        <v>2405</v>
      </c>
      <c r="F226" s="391"/>
      <c r="G226" s="391">
        <v>39062</v>
      </c>
      <c r="H226" s="391" t="s">
        <v>469</v>
      </c>
      <c r="I226" s="391" t="s">
        <v>993</v>
      </c>
      <c r="J226" s="391" t="s">
        <v>2406</v>
      </c>
      <c r="K226" s="391" t="s">
        <v>1197</v>
      </c>
      <c r="L226" s="391" t="s">
        <v>1852</v>
      </c>
      <c r="M226" s="391" t="s">
        <v>2432</v>
      </c>
      <c r="N226" s="391" t="s">
        <v>2408</v>
      </c>
      <c r="O226" s="391" t="s">
        <v>2409</v>
      </c>
      <c r="P226" s="391" t="s">
        <v>1000</v>
      </c>
      <c r="Q226" s="391" t="s">
        <v>1856</v>
      </c>
      <c r="R226" s="391" t="s">
        <v>2433</v>
      </c>
      <c r="S226" s="392" t="str">
        <f>Adresses_cegeps[[#This Row],[ADRS_GEO_L1_GDUNO]]&amp;", "&amp;Adresses_cegeps[[#This Row],[NOM_MUNCP]]&amp;", "&amp;"Qc, "&amp;Adresses_cegeps[[#This Row],[CD_POSTL_GDUNO]]</f>
        <v>475, rue Notre-Dame Est, Victoriaville, Qc, G6P4B3</v>
      </c>
    </row>
    <row r="227" spans="2:19" x14ac:dyDescent="0.25">
      <c r="B227" s="390">
        <v>925092</v>
      </c>
      <c r="C227" s="391" t="s">
        <v>2434</v>
      </c>
      <c r="D227" s="391" t="s">
        <v>2435</v>
      </c>
      <c r="E227" s="391" t="s">
        <v>2436</v>
      </c>
      <c r="F227" s="391"/>
      <c r="G227" s="391">
        <v>39062</v>
      </c>
      <c r="H227" s="391" t="s">
        <v>469</v>
      </c>
      <c r="I227" s="391" t="s">
        <v>993</v>
      </c>
      <c r="J227" s="391" t="s">
        <v>2406</v>
      </c>
      <c r="K227" s="391" t="s">
        <v>1197</v>
      </c>
      <c r="L227" s="391" t="s">
        <v>1852</v>
      </c>
      <c r="M227" s="391" t="s">
        <v>2437</v>
      </c>
      <c r="N227" s="391" t="s">
        <v>2438</v>
      </c>
      <c r="O227" s="391" t="s">
        <v>2439</v>
      </c>
      <c r="P227" s="391" t="s">
        <v>1000</v>
      </c>
      <c r="Q227" s="391" t="s">
        <v>1856</v>
      </c>
      <c r="R227" s="391" t="s">
        <v>2440</v>
      </c>
      <c r="S227" s="392" t="str">
        <f>Adresses_cegeps[[#This Row],[ADRS_GEO_L1_GDUNO]]&amp;", "&amp;Adresses_cegeps[[#This Row],[NOM_MUNCP]]&amp;", "&amp;"Qc, "&amp;Adresses_cegeps[[#This Row],[CD_POSTL_GDUNO]]</f>
        <v>454, boulevard Jutras Est, Victoriaville, Qc, G6P4B3</v>
      </c>
    </row>
    <row r="228" spans="2:19" x14ac:dyDescent="0.25">
      <c r="B228" s="390">
        <v>937090</v>
      </c>
      <c r="C228" s="391" t="s">
        <v>2441</v>
      </c>
      <c r="D228" s="391" t="s">
        <v>2441</v>
      </c>
      <c r="E228" s="391" t="s">
        <v>2442</v>
      </c>
      <c r="F228" s="391"/>
      <c r="G228" s="391">
        <v>29073</v>
      </c>
      <c r="H228" s="391" t="s">
        <v>2277</v>
      </c>
      <c r="I228" s="391" t="s">
        <v>993</v>
      </c>
      <c r="J228" s="391" t="s">
        <v>2443</v>
      </c>
      <c r="K228" s="391" t="s">
        <v>1197</v>
      </c>
      <c r="L228" s="391" t="s">
        <v>1852</v>
      </c>
      <c r="M228" s="391" t="s">
        <v>2444</v>
      </c>
      <c r="N228" s="391" t="s">
        <v>2445</v>
      </c>
      <c r="O228" s="391" t="s">
        <v>2446</v>
      </c>
      <c r="P228" s="391" t="s">
        <v>1000</v>
      </c>
      <c r="Q228" s="391" t="s">
        <v>1856</v>
      </c>
      <c r="R228" s="391" t="s">
        <v>2447</v>
      </c>
      <c r="S228" s="392" t="str">
        <f>Adresses_cegeps[[#This Row],[ADRS_GEO_L1_GDUNO]]&amp;", "&amp;Adresses_cegeps[[#This Row],[NOM_MUNCP]]&amp;", "&amp;"Qc, "&amp;Adresses_cegeps[[#This Row],[CD_POSTL_GDUNO]]</f>
        <v>11700, 25e Avenue Est, Saint-Georges, Qc, G5Y8B8</v>
      </c>
    </row>
    <row r="229" spans="2:19" x14ac:dyDescent="0.25">
      <c r="B229" s="390">
        <v>938000</v>
      </c>
      <c r="C229" s="391" t="s">
        <v>2448</v>
      </c>
      <c r="D229" s="391" t="s">
        <v>2448</v>
      </c>
      <c r="E229" s="391" t="s">
        <v>2449</v>
      </c>
      <c r="F229" s="391"/>
      <c r="G229" s="391">
        <v>66023</v>
      </c>
      <c r="H229" s="391" t="s">
        <v>6</v>
      </c>
      <c r="I229" s="391" t="s">
        <v>993</v>
      </c>
      <c r="J229" s="391" t="s">
        <v>2450</v>
      </c>
      <c r="K229" s="391" t="s">
        <v>12</v>
      </c>
      <c r="L229" s="391" t="s">
        <v>1852</v>
      </c>
      <c r="M229" s="391" t="s">
        <v>2451</v>
      </c>
      <c r="N229" s="391" t="s">
        <v>2452</v>
      </c>
      <c r="O229" s="391" t="s">
        <v>2453</v>
      </c>
      <c r="P229" s="391" t="s">
        <v>1000</v>
      </c>
      <c r="Q229" s="391" t="s">
        <v>1856</v>
      </c>
      <c r="R229" s="391" t="s">
        <v>2454</v>
      </c>
      <c r="S229" s="392" t="str">
        <f>Adresses_cegeps[[#This Row],[ADRS_GEO_L1_GDUNO]]&amp;", "&amp;Adresses_cegeps[[#This Row],[NOM_MUNCP]]&amp;", "&amp;"Qc, "&amp;Adresses_cegeps[[#This Row],[CD_POSTL_GDUNO]]</f>
        <v>7000, rue Marie-Victorin, Montréal, Qc, H1G2J6</v>
      </c>
    </row>
    <row r="230" spans="2:19" x14ac:dyDescent="0.25">
      <c r="B230" s="390">
        <v>938003</v>
      </c>
      <c r="C230" s="391" t="s">
        <v>2455</v>
      </c>
      <c r="D230" s="391" t="s">
        <v>2456</v>
      </c>
      <c r="E230" s="391" t="s">
        <v>2449</v>
      </c>
      <c r="F230" s="391"/>
      <c r="G230" s="391">
        <v>66023</v>
      </c>
      <c r="H230" s="391" t="s">
        <v>6</v>
      </c>
      <c r="I230" s="391" t="s">
        <v>993</v>
      </c>
      <c r="J230" s="391" t="s">
        <v>2450</v>
      </c>
      <c r="K230" s="391" t="s">
        <v>1860</v>
      </c>
      <c r="L230" s="391" t="s">
        <v>1852</v>
      </c>
      <c r="M230" s="391" t="s">
        <v>2457</v>
      </c>
      <c r="N230" s="391" t="s">
        <v>2452</v>
      </c>
      <c r="O230" s="391" t="s">
        <v>2453</v>
      </c>
      <c r="P230" s="391" t="s">
        <v>1000</v>
      </c>
      <c r="Q230" s="391" t="s">
        <v>1856</v>
      </c>
      <c r="R230" s="391" t="s">
        <v>2458</v>
      </c>
      <c r="S230" s="392" t="str">
        <f>Adresses_cegeps[[#This Row],[ADRS_GEO_L1_GDUNO]]&amp;", "&amp;Adresses_cegeps[[#This Row],[NOM_MUNCP]]&amp;", "&amp;"Qc, "&amp;Adresses_cegeps[[#This Row],[CD_POSTL_GDUNO]]</f>
        <v>7000, rue Marie-Victorin, Montréal, Qc, H1G2J6</v>
      </c>
    </row>
    <row r="231" spans="2:19" x14ac:dyDescent="0.25">
      <c r="B231" s="390">
        <v>938090</v>
      </c>
      <c r="C231" s="391" t="s">
        <v>2459</v>
      </c>
      <c r="D231" s="391" t="s">
        <v>2460</v>
      </c>
      <c r="E231" s="391" t="s">
        <v>2449</v>
      </c>
      <c r="F231" s="391" t="s">
        <v>2461</v>
      </c>
      <c r="G231" s="391">
        <v>66023</v>
      </c>
      <c r="H231" s="391" t="s">
        <v>6</v>
      </c>
      <c r="I231" s="391" t="s">
        <v>993</v>
      </c>
      <c r="J231" s="391" t="s">
        <v>2450</v>
      </c>
      <c r="K231" s="391" t="s">
        <v>1197</v>
      </c>
      <c r="L231" s="391" t="s">
        <v>1852</v>
      </c>
      <c r="M231" s="391" t="s">
        <v>2462</v>
      </c>
      <c r="N231" s="391" t="s">
        <v>2452</v>
      </c>
      <c r="O231" s="391" t="s">
        <v>2453</v>
      </c>
      <c r="P231" s="391" t="s">
        <v>1000</v>
      </c>
      <c r="Q231" s="391" t="s">
        <v>1856</v>
      </c>
      <c r="R231" s="391" t="s">
        <v>2463</v>
      </c>
      <c r="S231" s="392" t="str">
        <f>Adresses_cegeps[[#This Row],[ADRS_GEO_L1_GDUNO]]&amp;", "&amp;Adresses_cegeps[[#This Row],[NOM_MUNCP]]&amp;", "&amp;"Qc, "&amp;Adresses_cegeps[[#This Row],[CD_POSTL_GDUNO]]</f>
        <v>7000, rue Marie-Victorin, Montréal, Qc, H1G2J6</v>
      </c>
    </row>
    <row r="232" spans="2:19" x14ac:dyDescent="0.25">
      <c r="B232" s="390">
        <v>939000</v>
      </c>
      <c r="C232" s="391" t="s">
        <v>2464</v>
      </c>
      <c r="D232" s="391" t="s">
        <v>2464</v>
      </c>
      <c r="E232" s="391" t="s">
        <v>2465</v>
      </c>
      <c r="F232" s="391"/>
      <c r="G232" s="391">
        <v>66023</v>
      </c>
      <c r="H232" s="391" t="s">
        <v>6</v>
      </c>
      <c r="I232" s="391" t="s">
        <v>993</v>
      </c>
      <c r="J232" s="391" t="s">
        <v>2466</v>
      </c>
      <c r="K232" s="391" t="s">
        <v>12</v>
      </c>
      <c r="L232" s="391" t="s">
        <v>1852</v>
      </c>
      <c r="M232" s="391" t="s">
        <v>2467</v>
      </c>
      <c r="N232" s="391" t="s">
        <v>2468</v>
      </c>
      <c r="O232" s="391" t="s">
        <v>2469</v>
      </c>
      <c r="P232" s="391" t="s">
        <v>1000</v>
      </c>
      <c r="Q232" s="391" t="s">
        <v>1856</v>
      </c>
      <c r="R232" s="391" t="s">
        <v>2470</v>
      </c>
      <c r="S232" s="392" t="str">
        <f>Adresses_cegeps[[#This Row],[ADRS_GEO_L1_GDUNO]]&amp;", "&amp;Adresses_cegeps[[#This Row],[NOM_MUNCP]]&amp;", "&amp;"Qc, "&amp;Adresses_cegeps[[#This Row],[CD_POSTL_GDUNO]]</f>
        <v>15615, boul. Gouin Ouest, Montréal, Qc, H9H5K8</v>
      </c>
    </row>
    <row r="233" spans="2:19" x14ac:dyDescent="0.25">
      <c r="B233" s="390">
        <v>940000</v>
      </c>
      <c r="C233" s="391" t="s">
        <v>2471</v>
      </c>
      <c r="D233" s="391" t="s">
        <v>2471</v>
      </c>
      <c r="E233" s="391" t="s">
        <v>2472</v>
      </c>
      <c r="F233" s="391"/>
      <c r="G233" s="391">
        <v>60013</v>
      </c>
      <c r="H233" s="391" t="s">
        <v>2473</v>
      </c>
      <c r="I233" s="391" t="s">
        <v>993</v>
      </c>
      <c r="J233" s="391" t="s">
        <v>2474</v>
      </c>
      <c r="K233" s="391" t="s">
        <v>2475</v>
      </c>
      <c r="L233" s="391" t="s">
        <v>1852</v>
      </c>
      <c r="M233" s="391" t="s">
        <v>2476</v>
      </c>
      <c r="N233" s="391" t="s">
        <v>2477</v>
      </c>
      <c r="O233" s="391" t="s">
        <v>2478</v>
      </c>
      <c r="P233" s="391" t="s">
        <v>1000</v>
      </c>
      <c r="Q233" s="391" t="s">
        <v>1856</v>
      </c>
      <c r="R233" s="391" t="s">
        <v>2479</v>
      </c>
      <c r="S233" s="392" t="str">
        <f>Adresses_cegeps[[#This Row],[ADRS_GEO_L1_GDUNO]]&amp;", "&amp;Adresses_cegeps[[#This Row],[NOM_MUNCP]]&amp;", "&amp;"Qc, "&amp;Adresses_cegeps[[#This Row],[CD_POSTL_GDUNO]]</f>
        <v>781, rue Notre-Dame, Repentigny, Qc, J5Y1B4</v>
      </c>
    </row>
    <row r="234" spans="2:19" x14ac:dyDescent="0.25">
      <c r="B234" s="390">
        <v>940001</v>
      </c>
      <c r="C234" s="391" t="s">
        <v>2480</v>
      </c>
      <c r="D234" s="391" t="s">
        <v>2481</v>
      </c>
      <c r="E234" s="391" t="s">
        <v>2482</v>
      </c>
      <c r="F234" s="391"/>
      <c r="G234" s="391">
        <v>60028</v>
      </c>
      <c r="H234" s="391" t="s">
        <v>2483</v>
      </c>
      <c r="I234" s="391" t="s">
        <v>993</v>
      </c>
      <c r="J234" s="391" t="s">
        <v>2484</v>
      </c>
      <c r="K234" s="391" t="s">
        <v>2485</v>
      </c>
      <c r="L234" s="391" t="s">
        <v>1852</v>
      </c>
      <c r="M234" s="391" t="s">
        <v>2476</v>
      </c>
      <c r="N234" s="391" t="s">
        <v>2486</v>
      </c>
      <c r="O234" s="391" t="s">
        <v>2487</v>
      </c>
      <c r="P234" s="391" t="s">
        <v>1000</v>
      </c>
      <c r="Q234" s="391" t="s">
        <v>1856</v>
      </c>
      <c r="R234" s="391" t="s">
        <v>2488</v>
      </c>
      <c r="S234" s="392" t="str">
        <f>Adresses_cegeps[[#This Row],[ADRS_GEO_L1_GDUNO]]&amp;", "&amp;Adresses_cegeps[[#This Row],[NOM_MUNCP]]&amp;", "&amp;"Qc, "&amp;Adresses_cegeps[[#This Row],[CD_POSTL_GDUNO]]</f>
        <v>180, rue Dorval, L'Assomption, Qc, J5W6C1</v>
      </c>
    </row>
    <row r="235" spans="2:19" x14ac:dyDescent="0.25">
      <c r="B235" s="390">
        <v>940002</v>
      </c>
      <c r="C235" s="391" t="s">
        <v>2489</v>
      </c>
      <c r="D235" s="391" t="s">
        <v>2490</v>
      </c>
      <c r="E235" s="391" t="s">
        <v>2491</v>
      </c>
      <c r="F235" s="391"/>
      <c r="G235" s="391">
        <v>64008</v>
      </c>
      <c r="H235" s="391" t="s">
        <v>213</v>
      </c>
      <c r="I235" s="391" t="s">
        <v>993</v>
      </c>
      <c r="J235" s="391" t="s">
        <v>2492</v>
      </c>
      <c r="K235" s="391" t="s">
        <v>2485</v>
      </c>
      <c r="L235" s="391" t="s">
        <v>1852</v>
      </c>
      <c r="M235" s="391" t="s">
        <v>2476</v>
      </c>
      <c r="N235" s="391" t="s">
        <v>2493</v>
      </c>
      <c r="O235" s="391" t="s">
        <v>2494</v>
      </c>
      <c r="P235" s="391" t="s">
        <v>1000</v>
      </c>
      <c r="Q235" s="391" t="s">
        <v>1856</v>
      </c>
      <c r="R235" s="391" t="s">
        <v>2495</v>
      </c>
      <c r="S235" s="392" t="str">
        <f>Adresses_cegeps[[#This Row],[ADRS_GEO_L1_GDUNO]]&amp;", "&amp;Adresses_cegeps[[#This Row],[NOM_MUNCP]]&amp;", "&amp;"Qc, "&amp;Adresses_cegeps[[#This Row],[CD_POSTL_GDUNO]]</f>
        <v>2505, boulevard des Entreprises, Terrebonne, Qc, J6X5S5</v>
      </c>
    </row>
    <row r="236" spans="2:19" x14ac:dyDescent="0.25">
      <c r="B236" s="390">
        <v>940291</v>
      </c>
      <c r="C236" s="391" t="s">
        <v>2496</v>
      </c>
      <c r="D236" s="391" t="s">
        <v>2496</v>
      </c>
      <c r="E236" s="391" t="s">
        <v>2491</v>
      </c>
      <c r="F236" s="391"/>
      <c r="G236" s="391">
        <v>64008</v>
      </c>
      <c r="H236" s="391" t="s">
        <v>213</v>
      </c>
      <c r="I236" s="391" t="s">
        <v>993</v>
      </c>
      <c r="J236" s="391" t="s">
        <v>2492</v>
      </c>
      <c r="K236" s="391" t="s">
        <v>1197</v>
      </c>
      <c r="L236" s="391" t="s">
        <v>1852</v>
      </c>
      <c r="M236" s="391" t="s">
        <v>2497</v>
      </c>
      <c r="N236" s="391" t="s">
        <v>2493</v>
      </c>
      <c r="O236" s="391" t="s">
        <v>2494</v>
      </c>
      <c r="P236" s="391" t="s">
        <v>1000</v>
      </c>
      <c r="Q236" s="391" t="s">
        <v>1856</v>
      </c>
      <c r="R236" s="391" t="s">
        <v>2498</v>
      </c>
      <c r="S236" s="392" t="str">
        <f>Adresses_cegeps[[#This Row],[ADRS_GEO_L1_GDUNO]]&amp;", "&amp;Adresses_cegeps[[#This Row],[NOM_MUNCP]]&amp;", "&amp;"Qc, "&amp;Adresses_cegeps[[#This Row],[CD_POSTL_GDUNO]]</f>
        <v>2505, boulevard des Entreprises, Terrebonne, Qc, J6X5S5</v>
      </c>
    </row>
    <row r="237" spans="2:19" x14ac:dyDescent="0.25">
      <c r="B237" s="390">
        <v>907003</v>
      </c>
      <c r="C237" s="391" t="s">
        <v>2499</v>
      </c>
      <c r="D237" s="391" t="s">
        <v>2499</v>
      </c>
      <c r="E237" s="391" t="s">
        <v>2500</v>
      </c>
      <c r="F237" s="391"/>
      <c r="G237" s="391">
        <v>54048</v>
      </c>
      <c r="H237" s="391" t="s">
        <v>255</v>
      </c>
      <c r="I237" s="391" t="s">
        <v>993</v>
      </c>
      <c r="J237" s="391" t="s">
        <v>2501</v>
      </c>
      <c r="K237" s="391" t="s">
        <v>12</v>
      </c>
      <c r="L237" s="391" t="s">
        <v>1852</v>
      </c>
      <c r="M237" s="391" t="s">
        <v>2502</v>
      </c>
      <c r="N237" s="391" t="s">
        <v>2503</v>
      </c>
      <c r="O237" s="391" t="s">
        <v>2504</v>
      </c>
      <c r="P237" s="391" t="s">
        <v>1000</v>
      </c>
      <c r="Q237" s="391" t="s">
        <v>1856</v>
      </c>
      <c r="R237" s="391" t="s">
        <v>2505</v>
      </c>
      <c r="S237" s="392" t="str">
        <f>Adresses_cegeps[[#This Row],[ADRS_GEO_L1_GDUNO]]&amp;", "&amp;Adresses_cegeps[[#This Row],[NOM_MUNCP]]&amp;", "&amp;"Qc, "&amp;Adresses_cegeps[[#This Row],[CD_POSTL_GDUNO]]</f>
        <v>3000, avenue Boullé, Saint-Hyacinthe, Qc, J2S1H9</v>
      </c>
    </row>
    <row r="238" spans="2:19" x14ac:dyDescent="0.25">
      <c r="B238" s="390">
        <v>907031</v>
      </c>
      <c r="C238" s="391" t="s">
        <v>2506</v>
      </c>
      <c r="D238" s="391" t="s">
        <v>2506</v>
      </c>
      <c r="E238" s="391" t="s">
        <v>2507</v>
      </c>
      <c r="F238" s="391"/>
      <c r="G238" s="391">
        <v>54048</v>
      </c>
      <c r="H238" s="391" t="s">
        <v>255</v>
      </c>
      <c r="I238" s="391" t="s">
        <v>993</v>
      </c>
      <c r="J238" s="391" t="s">
        <v>2508</v>
      </c>
      <c r="K238" s="391" t="s">
        <v>1197</v>
      </c>
      <c r="L238" s="391" t="s">
        <v>1852</v>
      </c>
      <c r="M238" s="391" t="s">
        <v>2509</v>
      </c>
      <c r="N238" s="391" t="s">
        <v>1066</v>
      </c>
      <c r="O238" s="391" t="s">
        <v>1067</v>
      </c>
      <c r="P238" s="391" t="s">
        <v>1000</v>
      </c>
      <c r="Q238" s="391" t="s">
        <v>1856</v>
      </c>
      <c r="R238" s="391" t="s">
        <v>2510</v>
      </c>
      <c r="S238" s="392" t="str">
        <f>Adresses_cegeps[[#This Row],[ADRS_GEO_L1_GDUNO]]&amp;", "&amp;Adresses_cegeps[[#This Row],[NOM_MUNCP]]&amp;", "&amp;"Qc, "&amp;Adresses_cegeps[[#This Row],[CD_POSTL_GDUNO]]</f>
        <v>3224, rue Sicotte, Saint-Hyacinthe, Qc, J2S2M2</v>
      </c>
    </row>
    <row r="239" spans="2:19" x14ac:dyDescent="0.25">
      <c r="B239" s="390">
        <v>907032</v>
      </c>
      <c r="C239" s="391" t="s">
        <v>2511</v>
      </c>
      <c r="D239" s="391" t="s">
        <v>2511</v>
      </c>
      <c r="E239" s="391" t="s">
        <v>2500</v>
      </c>
      <c r="F239" s="391"/>
      <c r="G239" s="391">
        <v>54048</v>
      </c>
      <c r="H239" s="391" t="s">
        <v>255</v>
      </c>
      <c r="I239" s="391" t="s">
        <v>993</v>
      </c>
      <c r="J239" s="391" t="s">
        <v>2501</v>
      </c>
      <c r="K239" s="391" t="s">
        <v>1197</v>
      </c>
      <c r="L239" s="391" t="s">
        <v>1852</v>
      </c>
      <c r="M239" s="391" t="s">
        <v>2512</v>
      </c>
      <c r="N239" s="391" t="s">
        <v>2503</v>
      </c>
      <c r="O239" s="391" t="s">
        <v>2504</v>
      </c>
      <c r="P239" s="391" t="s">
        <v>1000</v>
      </c>
      <c r="Q239" s="391" t="s">
        <v>1856</v>
      </c>
      <c r="R239" s="391" t="s">
        <v>2513</v>
      </c>
      <c r="S239" s="392" t="str">
        <f>Adresses_cegeps[[#This Row],[ADRS_GEO_L1_GDUNO]]&amp;", "&amp;Adresses_cegeps[[#This Row],[NOM_MUNCP]]&amp;", "&amp;"Qc, "&amp;Adresses_cegeps[[#This Row],[CD_POSTL_GDUNO]]</f>
        <v>3000, avenue Boullé, Saint-Hyacinthe, Qc, J2S1H9</v>
      </c>
    </row>
    <row r="240" spans="2:19" x14ac:dyDescent="0.25">
      <c r="B240" s="390">
        <v>907091</v>
      </c>
      <c r="C240" s="391" t="s">
        <v>2514</v>
      </c>
      <c r="D240" s="391" t="s">
        <v>2515</v>
      </c>
      <c r="E240" s="391" t="s">
        <v>2516</v>
      </c>
      <c r="F240" s="391"/>
      <c r="G240" s="391">
        <v>53052</v>
      </c>
      <c r="H240" s="391" t="s">
        <v>462</v>
      </c>
      <c r="I240" s="391" t="s">
        <v>993</v>
      </c>
      <c r="J240" s="391" t="s">
        <v>2517</v>
      </c>
      <c r="K240" s="391" t="s">
        <v>1197</v>
      </c>
      <c r="L240" s="391" t="s">
        <v>1852</v>
      </c>
      <c r="M240" s="391" t="s">
        <v>2518</v>
      </c>
      <c r="N240" s="391" t="s">
        <v>2519</v>
      </c>
      <c r="O240" s="391" t="s">
        <v>2520</v>
      </c>
      <c r="P240" s="391" t="s">
        <v>1000</v>
      </c>
      <c r="Q240" s="391" t="s">
        <v>1856</v>
      </c>
      <c r="R240" s="391" t="s">
        <v>2521</v>
      </c>
      <c r="S240" s="392" t="str">
        <f>Adresses_cegeps[[#This Row],[ADRS_GEO_L1_GDUNO]]&amp;", "&amp;Adresses_cegeps[[#This Row],[NOM_MUNCP]]&amp;", "&amp;"Qc, "&amp;Adresses_cegeps[[#This Row],[CD_POSTL_GDUNO]]</f>
        <v>3005, boul. de Tracy, Sorel-Tracy, Qc, J3R1C2</v>
      </c>
    </row>
    <row r="241" spans="2:19" x14ac:dyDescent="0.25">
      <c r="B241" s="390">
        <v>908000</v>
      </c>
      <c r="C241" s="391" t="s">
        <v>2522</v>
      </c>
      <c r="D241" s="391" t="s">
        <v>2522</v>
      </c>
      <c r="E241" s="391" t="s">
        <v>2523</v>
      </c>
      <c r="F241" s="391"/>
      <c r="G241" s="391">
        <v>56083</v>
      </c>
      <c r="H241" s="391" t="s">
        <v>257</v>
      </c>
      <c r="I241" s="391" t="s">
        <v>993</v>
      </c>
      <c r="J241" s="391" t="s">
        <v>2524</v>
      </c>
      <c r="K241" s="391" t="s">
        <v>12</v>
      </c>
      <c r="L241" s="391" t="s">
        <v>1852</v>
      </c>
      <c r="M241" s="391" t="s">
        <v>2525</v>
      </c>
      <c r="N241" s="391" t="s">
        <v>2526</v>
      </c>
      <c r="O241" s="391" t="s">
        <v>2527</v>
      </c>
      <c r="P241" s="391" t="s">
        <v>1000</v>
      </c>
      <c r="Q241" s="391" t="s">
        <v>1856</v>
      </c>
      <c r="R241" s="391" t="s">
        <v>2528</v>
      </c>
      <c r="S241" s="392" t="str">
        <f>Adresses_cegeps[[#This Row],[ADRS_GEO_L1_GDUNO]]&amp;", "&amp;Adresses_cegeps[[#This Row],[NOM_MUNCP]]&amp;", "&amp;"Qc, "&amp;Adresses_cegeps[[#This Row],[CD_POSTL_GDUNO]]</f>
        <v>30, boul. du Séminaire Nord, Saint-Jean-sur-Richelieu, Qc, J3B5J4</v>
      </c>
    </row>
    <row r="242" spans="2:19" x14ac:dyDescent="0.25">
      <c r="B242" s="390">
        <v>908002</v>
      </c>
      <c r="C242" s="391" t="s">
        <v>2529</v>
      </c>
      <c r="D242" s="391" t="s">
        <v>2530</v>
      </c>
      <c r="E242" s="391" t="s">
        <v>2531</v>
      </c>
      <c r="F242" s="391"/>
      <c r="G242" s="391">
        <v>56083</v>
      </c>
      <c r="H242" s="391" t="s">
        <v>257</v>
      </c>
      <c r="I242" s="391" t="s">
        <v>993</v>
      </c>
      <c r="J242" s="391" t="s">
        <v>2532</v>
      </c>
      <c r="K242" s="391" t="s">
        <v>1860</v>
      </c>
      <c r="L242" s="391" t="s">
        <v>1852</v>
      </c>
      <c r="M242" s="391" t="s">
        <v>2525</v>
      </c>
      <c r="N242" s="391" t="s">
        <v>2533</v>
      </c>
      <c r="O242" s="391" t="s">
        <v>2534</v>
      </c>
      <c r="P242" s="391" t="s">
        <v>1000</v>
      </c>
      <c r="Q242" s="391" t="s">
        <v>1856</v>
      </c>
      <c r="R242" s="391" t="s">
        <v>2535</v>
      </c>
      <c r="S242" s="392" t="str">
        <f>Adresses_cegeps[[#This Row],[ADRS_GEO_L1_GDUNO]]&amp;", "&amp;Adresses_cegeps[[#This Row],[NOM_MUNCP]]&amp;", "&amp;"Qc, "&amp;Adresses_cegeps[[#This Row],[CD_POSTL_GDUNO]]</f>
        <v>15, rue Jacques-Cartier Nord, Saint-Jean-sur-Richelieu, Qc, J3B8R8</v>
      </c>
    </row>
    <row r="243" spans="2:19" x14ac:dyDescent="0.25">
      <c r="B243" s="390">
        <v>908003</v>
      </c>
      <c r="C243" s="391" t="s">
        <v>2536</v>
      </c>
      <c r="D243" s="391" t="s">
        <v>2537</v>
      </c>
      <c r="E243" s="391" t="s">
        <v>2531</v>
      </c>
      <c r="F243" s="391"/>
      <c r="G243" s="391">
        <v>56083</v>
      </c>
      <c r="H243" s="391" t="s">
        <v>257</v>
      </c>
      <c r="I243" s="391" t="s">
        <v>993</v>
      </c>
      <c r="J243" s="391" t="s">
        <v>2532</v>
      </c>
      <c r="K243" s="391" t="s">
        <v>1860</v>
      </c>
      <c r="L243" s="391" t="s">
        <v>1852</v>
      </c>
      <c r="M243" s="391" t="s">
        <v>2538</v>
      </c>
      <c r="N243" s="391" t="s">
        <v>2533</v>
      </c>
      <c r="O243" s="391" t="s">
        <v>2534</v>
      </c>
      <c r="P243" s="391" t="s">
        <v>1000</v>
      </c>
      <c r="Q243" s="391" t="s">
        <v>1856</v>
      </c>
      <c r="R243" s="391" t="s">
        <v>2539</v>
      </c>
      <c r="S243" s="392" t="str">
        <f>Adresses_cegeps[[#This Row],[ADRS_GEO_L1_GDUNO]]&amp;", "&amp;Adresses_cegeps[[#This Row],[NOM_MUNCP]]&amp;", "&amp;"Qc, "&amp;Adresses_cegeps[[#This Row],[CD_POSTL_GDUNO]]</f>
        <v>15, rue Jacques-Cartier Nord, Saint-Jean-sur-Richelieu, Qc, J3B8R8</v>
      </c>
    </row>
    <row r="244" spans="2:19" x14ac:dyDescent="0.25">
      <c r="B244" s="390">
        <v>909000</v>
      </c>
      <c r="C244" s="391" t="s">
        <v>681</v>
      </c>
      <c r="D244" s="391" t="s">
        <v>681</v>
      </c>
      <c r="E244" s="391" t="s">
        <v>2540</v>
      </c>
      <c r="F244" s="391"/>
      <c r="G244" s="391">
        <v>58227</v>
      </c>
      <c r="H244" s="391" t="s">
        <v>1105</v>
      </c>
      <c r="I244" s="391" t="s">
        <v>993</v>
      </c>
      <c r="J244" s="391" t="s">
        <v>2541</v>
      </c>
      <c r="K244" s="391" t="s">
        <v>12</v>
      </c>
      <c r="L244" s="391" t="s">
        <v>1852</v>
      </c>
      <c r="M244" s="391" t="s">
        <v>2542</v>
      </c>
      <c r="N244" s="391" t="s">
        <v>2543</v>
      </c>
      <c r="O244" s="391" t="s">
        <v>2544</v>
      </c>
      <c r="P244" s="391" t="s">
        <v>1000</v>
      </c>
      <c r="Q244" s="391" t="s">
        <v>1856</v>
      </c>
      <c r="R244" s="391" t="s">
        <v>2545</v>
      </c>
      <c r="S244" s="392" t="str">
        <f>Adresses_cegeps[[#This Row],[ADRS_GEO_L1_GDUNO]]&amp;", "&amp;Adresses_cegeps[[#This Row],[NOM_MUNCP]]&amp;", "&amp;"Qc, "&amp;Adresses_cegeps[[#This Row],[CD_POSTL_GDUNO]]</f>
        <v>945, chemin de Chambly, Longueuil, Qc, J4H3M6</v>
      </c>
    </row>
    <row r="245" spans="2:19" x14ac:dyDescent="0.25">
      <c r="B245" s="390">
        <v>909001</v>
      </c>
      <c r="C245" s="391" t="s">
        <v>194</v>
      </c>
      <c r="D245" s="391" t="s">
        <v>194</v>
      </c>
      <c r="E245" s="391" t="s">
        <v>2546</v>
      </c>
      <c r="F245" s="391"/>
      <c r="G245" s="391">
        <v>58227</v>
      </c>
      <c r="H245" s="391" t="s">
        <v>1105</v>
      </c>
      <c r="I245" s="391" t="s">
        <v>993</v>
      </c>
      <c r="J245" s="391" t="s">
        <v>1312</v>
      </c>
      <c r="K245" s="391" t="s">
        <v>1860</v>
      </c>
      <c r="L245" s="391" t="s">
        <v>1852</v>
      </c>
      <c r="M245" s="391" t="s">
        <v>2547</v>
      </c>
      <c r="N245" s="391" t="s">
        <v>2548</v>
      </c>
      <c r="O245" s="391" t="s">
        <v>2549</v>
      </c>
      <c r="P245" s="391" t="s">
        <v>1000</v>
      </c>
      <c r="Q245" s="391" t="s">
        <v>1856</v>
      </c>
      <c r="R245" s="391" t="s">
        <v>2550</v>
      </c>
      <c r="S245" s="392" t="str">
        <f>Adresses_cegeps[[#This Row],[ADRS_GEO_L1_GDUNO]]&amp;", "&amp;Adresses_cegeps[[#This Row],[NOM_MUNCP]]&amp;", "&amp;"Qc, "&amp;Adresses_cegeps[[#This Row],[CD_POSTL_GDUNO]]</f>
        <v>5555, place de la Savane, Longueuil, Qc, J3Y8Y9</v>
      </c>
    </row>
    <row r="246" spans="2:19" x14ac:dyDescent="0.25">
      <c r="B246" s="390">
        <v>909003</v>
      </c>
      <c r="C246" s="391" t="s">
        <v>2551</v>
      </c>
      <c r="D246" s="391" t="s">
        <v>2552</v>
      </c>
      <c r="E246" s="391" t="s">
        <v>2546</v>
      </c>
      <c r="F246" s="391"/>
      <c r="G246" s="391">
        <v>58227</v>
      </c>
      <c r="H246" s="391" t="s">
        <v>1105</v>
      </c>
      <c r="I246" s="391" t="s">
        <v>993</v>
      </c>
      <c r="J246" s="391" t="s">
        <v>1312</v>
      </c>
      <c r="K246" s="391" t="s">
        <v>1860</v>
      </c>
      <c r="L246" s="391" t="s">
        <v>1852</v>
      </c>
      <c r="M246" s="391" t="s">
        <v>2547</v>
      </c>
      <c r="N246" s="391" t="s">
        <v>2548</v>
      </c>
      <c r="O246" s="391" t="s">
        <v>2549</v>
      </c>
      <c r="P246" s="391" t="s">
        <v>1000</v>
      </c>
      <c r="Q246" s="391" t="s">
        <v>1856</v>
      </c>
      <c r="R246" s="391" t="s">
        <v>2553</v>
      </c>
      <c r="S246" s="392" t="str">
        <f>Adresses_cegeps[[#This Row],[ADRS_GEO_L1_GDUNO]]&amp;", "&amp;Adresses_cegeps[[#This Row],[NOM_MUNCP]]&amp;", "&amp;"Qc, "&amp;Adresses_cegeps[[#This Row],[CD_POSTL_GDUNO]]</f>
        <v>5555, place de la Savane, Longueuil, Qc, J3Y8Y9</v>
      </c>
    </row>
    <row r="247" spans="2:19" x14ac:dyDescent="0.25">
      <c r="B247" s="390">
        <v>926000</v>
      </c>
      <c r="C247" s="391" t="s">
        <v>621</v>
      </c>
      <c r="D247" s="391" t="s">
        <v>2554</v>
      </c>
      <c r="E247" s="391" t="s">
        <v>2555</v>
      </c>
      <c r="F247" s="391"/>
      <c r="G247" s="391">
        <v>23027</v>
      </c>
      <c r="H247" s="391" t="s">
        <v>14</v>
      </c>
      <c r="I247" s="391" t="s">
        <v>993</v>
      </c>
      <c r="J247" s="391" t="s">
        <v>2556</v>
      </c>
      <c r="K247" s="391" t="s">
        <v>12</v>
      </c>
      <c r="L247" s="391" t="s">
        <v>1852</v>
      </c>
      <c r="M247" s="391" t="s">
        <v>2557</v>
      </c>
      <c r="N247" s="391" t="s">
        <v>2558</v>
      </c>
      <c r="O247" s="391" t="s">
        <v>2559</v>
      </c>
      <c r="P247" s="391" t="s">
        <v>1000</v>
      </c>
      <c r="Q247" s="391" t="s">
        <v>1856</v>
      </c>
      <c r="R247" s="391" t="s">
        <v>2560</v>
      </c>
      <c r="S247" s="392" t="str">
        <f>Adresses_cegeps[[#This Row],[ADRS_GEO_L1_GDUNO]]&amp;", "&amp;Adresses_cegeps[[#This Row],[NOM_MUNCP]]&amp;", "&amp;"Qc, "&amp;Adresses_cegeps[[#This Row],[CD_POSTL_GDUNO]]</f>
        <v>1660, boulevard de l'Entente, Québec, Qc, G1S4S3</v>
      </c>
    </row>
    <row r="248" spans="2:19" x14ac:dyDescent="0.25">
      <c r="B248" s="390">
        <v>927000</v>
      </c>
      <c r="C248" s="391" t="s">
        <v>2561</v>
      </c>
      <c r="D248" s="391" t="s">
        <v>2561</v>
      </c>
      <c r="E248" s="391" t="s">
        <v>2562</v>
      </c>
      <c r="F248" s="391"/>
      <c r="G248" s="391">
        <v>8053</v>
      </c>
      <c r="H248" s="391" t="s">
        <v>436</v>
      </c>
      <c r="I248" s="391" t="s">
        <v>993</v>
      </c>
      <c r="J248" s="391" t="s">
        <v>2563</v>
      </c>
      <c r="K248" s="391" t="s">
        <v>12</v>
      </c>
      <c r="L248" s="391" t="s">
        <v>1852</v>
      </c>
      <c r="M248" s="391" t="s">
        <v>2564</v>
      </c>
      <c r="N248" s="391" t="s">
        <v>2565</v>
      </c>
      <c r="O248" s="391" t="s">
        <v>2566</v>
      </c>
      <c r="P248" s="391" t="s">
        <v>1000</v>
      </c>
      <c r="Q248" s="391" t="s">
        <v>1856</v>
      </c>
      <c r="R248" s="391" t="s">
        <v>2567</v>
      </c>
      <c r="S248" s="392" t="str">
        <f>Adresses_cegeps[[#This Row],[ADRS_GEO_L1_GDUNO]]&amp;", "&amp;Adresses_cegeps[[#This Row],[NOM_MUNCP]]&amp;", "&amp;"Qc, "&amp;Adresses_cegeps[[#This Row],[CD_POSTL_GDUNO]]</f>
        <v>616, avenue Saint-Rédempteur, Matane, Qc, G4W1L1</v>
      </c>
    </row>
    <row r="249" spans="2:19" x14ac:dyDescent="0.25">
      <c r="B249" s="390">
        <v>927002</v>
      </c>
      <c r="C249" s="391" t="s">
        <v>2568</v>
      </c>
      <c r="D249" s="391" t="s">
        <v>2569</v>
      </c>
      <c r="E249" s="391" t="s">
        <v>1932</v>
      </c>
      <c r="F249" s="391"/>
      <c r="G249" s="391">
        <v>7047</v>
      </c>
      <c r="H249" s="391" t="s">
        <v>1933</v>
      </c>
      <c r="I249" s="391" t="s">
        <v>993</v>
      </c>
      <c r="J249" s="391" t="s">
        <v>1934</v>
      </c>
      <c r="K249" s="391" t="s">
        <v>1860</v>
      </c>
      <c r="L249" s="391" t="s">
        <v>1852</v>
      </c>
      <c r="M249" s="391" t="s">
        <v>2570</v>
      </c>
      <c r="N249" s="391" t="s">
        <v>1936</v>
      </c>
      <c r="O249" s="391" t="s">
        <v>1937</v>
      </c>
      <c r="P249" s="391" t="s">
        <v>1000</v>
      </c>
      <c r="Q249" s="391" t="s">
        <v>1856</v>
      </c>
      <c r="R249" s="391" t="s">
        <v>2571</v>
      </c>
      <c r="S249" s="392" t="str">
        <f>Adresses_cegeps[[#This Row],[ADRS_GEO_L1_GDUNO]]&amp;", "&amp;Adresses_cegeps[[#This Row],[NOM_MUNCP]]&amp;", "&amp;"Qc, "&amp;Adresses_cegeps[[#This Row],[CD_POSTL_GDUNO]]</f>
        <v>92, rue Desbiens, Amqui, Qc, G5J3P6</v>
      </c>
    </row>
    <row r="250" spans="2:19" x14ac:dyDescent="0.25">
      <c r="B250" s="390">
        <v>927091</v>
      </c>
      <c r="C250" s="391" t="s">
        <v>2572</v>
      </c>
      <c r="D250" s="391" t="s">
        <v>2573</v>
      </c>
      <c r="E250" s="391" t="s">
        <v>2574</v>
      </c>
      <c r="F250" s="391"/>
      <c r="G250" s="391">
        <v>8053</v>
      </c>
      <c r="H250" s="391" t="s">
        <v>436</v>
      </c>
      <c r="I250" s="391" t="s">
        <v>993</v>
      </c>
      <c r="J250" s="391" t="s">
        <v>2575</v>
      </c>
      <c r="K250" s="391" t="s">
        <v>1197</v>
      </c>
      <c r="L250" s="391" t="s">
        <v>1852</v>
      </c>
      <c r="M250" s="391" t="s">
        <v>2576</v>
      </c>
      <c r="N250" s="391" t="s">
        <v>2577</v>
      </c>
      <c r="O250" s="391" t="s">
        <v>2578</v>
      </c>
      <c r="P250" s="391" t="s">
        <v>1000</v>
      </c>
      <c r="Q250" s="391" t="s">
        <v>1856</v>
      </c>
      <c r="R250" s="391" t="s">
        <v>2579</v>
      </c>
      <c r="S250" s="392" t="str">
        <f>Adresses_cegeps[[#This Row],[ADRS_GEO_L1_GDUNO]]&amp;", "&amp;Adresses_cegeps[[#This Row],[NOM_MUNCP]]&amp;", "&amp;"Qc, "&amp;Adresses_cegeps[[#This Row],[CD_POSTL_GDUNO]]</f>
        <v>608, avenue Saint-Rédempteur, Matane, Qc, G4W0E1</v>
      </c>
    </row>
    <row r="251" spans="2:19" x14ac:dyDescent="0.25">
      <c r="B251" s="390">
        <v>928000</v>
      </c>
      <c r="C251" s="391" t="s">
        <v>541</v>
      </c>
      <c r="D251" s="391" t="s">
        <v>541</v>
      </c>
      <c r="E251" s="391" t="s">
        <v>2580</v>
      </c>
      <c r="F251" s="391"/>
      <c r="G251" s="391">
        <v>75017</v>
      </c>
      <c r="H251" s="391" t="s">
        <v>259</v>
      </c>
      <c r="I251" s="391" t="s">
        <v>993</v>
      </c>
      <c r="J251" s="391" t="s">
        <v>2581</v>
      </c>
      <c r="K251" s="391" t="s">
        <v>12</v>
      </c>
      <c r="L251" s="391" t="s">
        <v>1852</v>
      </c>
      <c r="M251" s="391" t="s">
        <v>2582</v>
      </c>
      <c r="N251" s="391" t="s">
        <v>2583</v>
      </c>
      <c r="O251" s="391" t="s">
        <v>2584</v>
      </c>
      <c r="P251" s="391" t="s">
        <v>1000</v>
      </c>
      <c r="Q251" s="391" t="s">
        <v>1856</v>
      </c>
      <c r="R251" s="391" t="s">
        <v>2585</v>
      </c>
      <c r="S251" s="392" t="str">
        <f>Adresses_cegeps[[#This Row],[ADRS_GEO_L1_GDUNO]]&amp;", "&amp;Adresses_cegeps[[#This Row],[NOM_MUNCP]]&amp;", "&amp;"Qc, "&amp;Adresses_cegeps[[#This Row],[CD_POSTL_GDUNO]]</f>
        <v>455, rue Fournier, Saint-Jérôme, Qc, J7Z4V2</v>
      </c>
    </row>
    <row r="252" spans="2:19" x14ac:dyDescent="0.25">
      <c r="B252" s="390">
        <v>928001</v>
      </c>
      <c r="C252" s="391" t="s">
        <v>2586</v>
      </c>
      <c r="D252" s="391" t="s">
        <v>2587</v>
      </c>
      <c r="E252" s="391" t="s">
        <v>2588</v>
      </c>
      <c r="F252" s="391"/>
      <c r="G252" s="391">
        <v>79088</v>
      </c>
      <c r="H252" s="391" t="s">
        <v>2589</v>
      </c>
      <c r="I252" s="391" t="s">
        <v>993</v>
      </c>
      <c r="J252" s="391" t="s">
        <v>2590</v>
      </c>
      <c r="K252" s="391" t="s">
        <v>1860</v>
      </c>
      <c r="L252" s="391" t="s">
        <v>1852</v>
      </c>
      <c r="M252" s="391" t="s">
        <v>2591</v>
      </c>
      <c r="N252" s="391" t="s">
        <v>2592</v>
      </c>
      <c r="O252" s="391" t="s">
        <v>2593</v>
      </c>
      <c r="P252" s="391" t="s">
        <v>1000</v>
      </c>
      <c r="Q252" s="391" t="s">
        <v>1856</v>
      </c>
      <c r="R252" s="391" t="s">
        <v>2594</v>
      </c>
      <c r="S252" s="392" t="str">
        <f>Adresses_cegeps[[#This Row],[ADRS_GEO_L1_GDUNO]]&amp;", "&amp;Adresses_cegeps[[#This Row],[NOM_MUNCP]]&amp;", "&amp;"Qc, "&amp;Adresses_cegeps[[#This Row],[CD_POSTL_GDUNO]]</f>
        <v>700, rue Parent, Mont-Laurier, Qc, J9L2K1</v>
      </c>
    </row>
    <row r="253" spans="2:19" x14ac:dyDescent="0.25">
      <c r="B253" s="390">
        <v>928002</v>
      </c>
      <c r="C253" s="391" t="s">
        <v>2595</v>
      </c>
      <c r="D253" s="391" t="s">
        <v>2596</v>
      </c>
      <c r="E253" s="391" t="s">
        <v>2597</v>
      </c>
      <c r="F253" s="391"/>
      <c r="G253" s="391">
        <v>78102</v>
      </c>
      <c r="H253" s="391" t="s">
        <v>2598</v>
      </c>
      <c r="I253" s="391" t="s">
        <v>993</v>
      </c>
      <c r="J253" s="391" t="s">
        <v>2599</v>
      </c>
      <c r="K253" s="391" t="s">
        <v>1860</v>
      </c>
      <c r="L253" s="391" t="s">
        <v>1852</v>
      </c>
      <c r="M253" s="391" t="s">
        <v>2600</v>
      </c>
      <c r="N253" s="391" t="s">
        <v>2601</v>
      </c>
      <c r="O253" s="391" t="s">
        <v>2602</v>
      </c>
      <c r="P253" s="391" t="s">
        <v>1000</v>
      </c>
      <c r="Q253" s="391" t="s">
        <v>1856</v>
      </c>
      <c r="R253" s="391" t="s">
        <v>2603</v>
      </c>
      <c r="S253" s="392" t="str">
        <f>Adresses_cegeps[[#This Row],[ADRS_GEO_L1_GDUNO]]&amp;", "&amp;Adresses_cegeps[[#This Row],[NOM_MUNCP]]&amp;", "&amp;"Qc, "&amp;Adresses_cegeps[[#This Row],[CD_POSTL_GDUNO]]</f>
        <v>619, boul. du Docteur-Gervais, Mont-Tremblant, Qc, J8E2T3</v>
      </c>
    </row>
    <row r="254" spans="2:19" x14ac:dyDescent="0.25">
      <c r="B254" s="390">
        <v>928090</v>
      </c>
      <c r="C254" s="391" t="s">
        <v>2604</v>
      </c>
      <c r="D254" s="391" t="s">
        <v>2605</v>
      </c>
      <c r="E254" s="391" t="s">
        <v>2606</v>
      </c>
      <c r="F254" s="391" t="s">
        <v>2607</v>
      </c>
      <c r="G254" s="391">
        <v>75017</v>
      </c>
      <c r="H254" s="391" t="s">
        <v>259</v>
      </c>
      <c r="I254" s="391" t="s">
        <v>993</v>
      </c>
      <c r="J254" s="391" t="s">
        <v>2581</v>
      </c>
      <c r="K254" s="391" t="s">
        <v>1197</v>
      </c>
      <c r="L254" s="391" t="s">
        <v>1852</v>
      </c>
      <c r="M254" s="391" t="s">
        <v>2608</v>
      </c>
      <c r="N254" s="391" t="s">
        <v>2583</v>
      </c>
      <c r="O254" s="391" t="s">
        <v>2609</v>
      </c>
      <c r="P254" s="391" t="s">
        <v>1000</v>
      </c>
      <c r="Q254" s="391" t="s">
        <v>1856</v>
      </c>
      <c r="R254" s="391" t="s">
        <v>2610</v>
      </c>
      <c r="S254" s="392" t="str">
        <f>Adresses_cegeps[[#This Row],[ADRS_GEO_L1_GDUNO]]&amp;", "&amp;Adresses_cegeps[[#This Row],[NOM_MUNCP]]&amp;", "&amp;"Qc, "&amp;Adresses_cegeps[[#This Row],[CD_POSTL_GDUNO]]</f>
        <v>475, rue Fournier, Saint-Jérôme, Qc, J7Z4V2</v>
      </c>
    </row>
    <row r="255" spans="2:19" x14ac:dyDescent="0.25">
      <c r="B255" s="390">
        <v>928091</v>
      </c>
      <c r="C255" s="391" t="s">
        <v>2611</v>
      </c>
      <c r="D255" s="391" t="s">
        <v>2611</v>
      </c>
      <c r="E255" s="391" t="s">
        <v>2606</v>
      </c>
      <c r="F255" s="391" t="s">
        <v>2612</v>
      </c>
      <c r="G255" s="391">
        <v>75017</v>
      </c>
      <c r="H255" s="391" t="s">
        <v>259</v>
      </c>
      <c r="I255" s="391" t="s">
        <v>993</v>
      </c>
      <c r="J255" s="391" t="s">
        <v>2581</v>
      </c>
      <c r="K255" s="391" t="s">
        <v>1197</v>
      </c>
      <c r="L255" s="391" t="s">
        <v>1852</v>
      </c>
      <c r="M255" s="391" t="s">
        <v>2613</v>
      </c>
      <c r="N255" s="391" t="s">
        <v>2583</v>
      </c>
      <c r="O255" s="391" t="s">
        <v>2609</v>
      </c>
      <c r="P255" s="391" t="s">
        <v>1000</v>
      </c>
      <c r="Q255" s="391" t="s">
        <v>1856</v>
      </c>
      <c r="R255" s="391" t="s">
        <v>2614</v>
      </c>
      <c r="S255" s="392" t="str">
        <f>Adresses_cegeps[[#This Row],[ADRS_GEO_L1_GDUNO]]&amp;", "&amp;Adresses_cegeps[[#This Row],[NOM_MUNCP]]&amp;", "&amp;"Qc, "&amp;Adresses_cegeps[[#This Row],[CD_POSTL_GDUNO]]</f>
        <v>475, rue Fournier, Saint-Jérôme, Qc, J7Z4V2</v>
      </c>
    </row>
    <row r="256" spans="2:19" x14ac:dyDescent="0.25">
      <c r="B256" s="390">
        <v>929000</v>
      </c>
      <c r="C256" s="391" t="s">
        <v>602</v>
      </c>
      <c r="D256" s="391" t="s">
        <v>602</v>
      </c>
      <c r="E256" s="391" t="s">
        <v>2615</v>
      </c>
      <c r="F256" s="391"/>
      <c r="G256" s="391">
        <v>66023</v>
      </c>
      <c r="H256" s="391" t="s">
        <v>6</v>
      </c>
      <c r="I256" s="391" t="s">
        <v>993</v>
      </c>
      <c r="J256" s="391" t="s">
        <v>2616</v>
      </c>
      <c r="K256" s="391" t="s">
        <v>12</v>
      </c>
      <c r="L256" s="391" t="s">
        <v>1852</v>
      </c>
      <c r="M256" s="391" t="s">
        <v>2617</v>
      </c>
      <c r="N256" s="391" t="s">
        <v>2618</v>
      </c>
      <c r="O256" s="391" t="s">
        <v>2619</v>
      </c>
      <c r="P256" s="391" t="s">
        <v>1000</v>
      </c>
      <c r="Q256" s="391" t="s">
        <v>1856</v>
      </c>
      <c r="R256" s="391" t="s">
        <v>2620</v>
      </c>
      <c r="S256" s="392" t="str">
        <f>Adresses_cegeps[[#This Row],[ADRS_GEO_L1_GDUNO]]&amp;", "&amp;Adresses_cegeps[[#This Row],[NOM_MUNCP]]&amp;", "&amp;"Qc, "&amp;Adresses_cegeps[[#This Row],[CD_POSTL_GDUNO]]</f>
        <v>1111, rue Lapierre, Montréal, Qc, H8N2J4</v>
      </c>
    </row>
    <row r="257" spans="2:19" x14ac:dyDescent="0.25">
      <c r="B257" s="390">
        <v>909090</v>
      </c>
      <c r="C257" s="391" t="s">
        <v>2621</v>
      </c>
      <c r="D257" s="391" t="s">
        <v>2622</v>
      </c>
      <c r="E257" s="391" t="s">
        <v>2623</v>
      </c>
      <c r="F257" s="391"/>
      <c r="G257" s="391">
        <v>58227</v>
      </c>
      <c r="H257" s="391" t="s">
        <v>1105</v>
      </c>
      <c r="I257" s="391" t="s">
        <v>993</v>
      </c>
      <c r="J257" s="391" t="s">
        <v>1312</v>
      </c>
      <c r="K257" s="391" t="s">
        <v>1197</v>
      </c>
      <c r="L257" s="391" t="s">
        <v>1852</v>
      </c>
      <c r="M257" s="391" t="s">
        <v>2624</v>
      </c>
      <c r="N257" s="391" t="s">
        <v>2548</v>
      </c>
      <c r="O257" s="391" t="s">
        <v>2549</v>
      </c>
      <c r="P257" s="391" t="s">
        <v>1000</v>
      </c>
      <c r="Q257" s="391" t="s">
        <v>1856</v>
      </c>
      <c r="R257" s="391" t="s">
        <v>2625</v>
      </c>
      <c r="S257" s="392" t="str">
        <f>Adresses_cegeps[[#This Row],[ADRS_GEO_L1_GDUNO]]&amp;", "&amp;Adresses_cegeps[[#This Row],[NOM_MUNCP]]&amp;", "&amp;"Qc, "&amp;Adresses_cegeps[[#This Row],[CD_POSTL_GDUNO]]</f>
        <v>5555, Place de la Savane, Longueuil, Qc, J3Y8Y9</v>
      </c>
    </row>
    <row r="258" spans="2:19" x14ac:dyDescent="0.25">
      <c r="B258" s="390">
        <v>910000</v>
      </c>
      <c r="C258" s="391" t="s">
        <v>2626</v>
      </c>
      <c r="D258" s="391" t="s">
        <v>2627</v>
      </c>
      <c r="E258" s="391" t="s">
        <v>2628</v>
      </c>
      <c r="F258" s="391"/>
      <c r="G258" s="391">
        <v>61025</v>
      </c>
      <c r="H258" s="391" t="s">
        <v>143</v>
      </c>
      <c r="I258" s="391" t="s">
        <v>993</v>
      </c>
      <c r="J258" s="391" t="s">
        <v>2629</v>
      </c>
      <c r="K258" s="391" t="s">
        <v>2485</v>
      </c>
      <c r="L258" s="391" t="s">
        <v>1852</v>
      </c>
      <c r="M258" s="391" t="s">
        <v>2476</v>
      </c>
      <c r="N258" s="391" t="s">
        <v>2630</v>
      </c>
      <c r="O258" s="391" t="s">
        <v>2631</v>
      </c>
      <c r="P258" s="391" t="s">
        <v>1000</v>
      </c>
      <c r="Q258" s="391" t="s">
        <v>1856</v>
      </c>
      <c r="R258" s="391" t="s">
        <v>2632</v>
      </c>
      <c r="S258" s="392" t="str">
        <f>Adresses_cegeps[[#This Row],[ADRS_GEO_L1_GDUNO]]&amp;", "&amp;Adresses_cegeps[[#This Row],[NOM_MUNCP]]&amp;", "&amp;"Qc, "&amp;Adresses_cegeps[[#This Row],[CD_POSTL_GDUNO]]</f>
        <v>20, rue Saint-Charles Sud, Joliette, Qc, J6E4T1</v>
      </c>
    </row>
    <row r="259" spans="2:19" x14ac:dyDescent="0.25">
      <c r="B259" s="390">
        <v>911000</v>
      </c>
      <c r="C259" s="391" t="s">
        <v>2633</v>
      </c>
      <c r="D259" s="391" t="s">
        <v>2633</v>
      </c>
      <c r="E259" s="391" t="s">
        <v>2634</v>
      </c>
      <c r="F259" s="391"/>
      <c r="G259" s="391">
        <v>73010</v>
      </c>
      <c r="H259" s="391" t="s">
        <v>2635</v>
      </c>
      <c r="I259" s="391" t="s">
        <v>993</v>
      </c>
      <c r="J259" s="391" t="s">
        <v>2636</v>
      </c>
      <c r="K259" s="391" t="s">
        <v>12</v>
      </c>
      <c r="L259" s="391" t="s">
        <v>1852</v>
      </c>
      <c r="M259" s="391" t="s">
        <v>2637</v>
      </c>
      <c r="N259" s="391" t="s">
        <v>2638</v>
      </c>
      <c r="O259" s="391" t="s">
        <v>2639</v>
      </c>
      <c r="P259" s="391" t="s">
        <v>1000</v>
      </c>
      <c r="Q259" s="391" t="s">
        <v>1856</v>
      </c>
      <c r="R259" s="391" t="s">
        <v>2640</v>
      </c>
      <c r="S259" s="392" t="str">
        <f>Adresses_cegeps[[#This Row],[ADRS_GEO_L1_GDUNO]]&amp;", "&amp;Adresses_cegeps[[#This Row],[NOM_MUNCP]]&amp;", "&amp;"Qc, "&amp;Adresses_cegeps[[#This Row],[CD_POSTL_GDUNO]]</f>
        <v>100, rue Duquet, Sainte-Thérèse, Qc, J7E3G6</v>
      </c>
    </row>
    <row r="260" spans="2:19" x14ac:dyDescent="0.25">
      <c r="B260" s="390">
        <v>911090</v>
      </c>
      <c r="C260" s="391" t="s">
        <v>2641</v>
      </c>
      <c r="D260" s="391" t="s">
        <v>2642</v>
      </c>
      <c r="E260" s="391" t="s">
        <v>2643</v>
      </c>
      <c r="F260" s="391"/>
      <c r="G260" s="391">
        <v>73010</v>
      </c>
      <c r="H260" s="391" t="s">
        <v>2635</v>
      </c>
      <c r="I260" s="391" t="s">
        <v>993</v>
      </c>
      <c r="J260" s="391" t="s">
        <v>2644</v>
      </c>
      <c r="K260" s="391" t="s">
        <v>1197</v>
      </c>
      <c r="L260" s="391" t="s">
        <v>1852</v>
      </c>
      <c r="M260" s="391" t="s">
        <v>2645</v>
      </c>
      <c r="N260" s="391" t="s">
        <v>2646</v>
      </c>
      <c r="O260" s="391" t="s">
        <v>2647</v>
      </c>
      <c r="P260" s="391" t="s">
        <v>1000</v>
      </c>
      <c r="Q260" s="391" t="s">
        <v>1856</v>
      </c>
      <c r="R260" s="391" t="s">
        <v>2648</v>
      </c>
      <c r="S260" s="392" t="str">
        <f>Adresses_cegeps[[#This Row],[ADRS_GEO_L1_GDUNO]]&amp;", "&amp;Adresses_cegeps[[#This Row],[NOM_MUNCP]]&amp;", "&amp;"Qc, "&amp;Adresses_cegeps[[#This Row],[CD_POSTL_GDUNO]]</f>
        <v>150, rue Duquet, Sainte-Thérèse, Qc, J7E5B3</v>
      </c>
    </row>
    <row r="261" spans="2:19" x14ac:dyDescent="0.25">
      <c r="B261" s="390">
        <v>912000</v>
      </c>
      <c r="C261" s="391" t="s">
        <v>551</v>
      </c>
      <c r="D261" s="391" t="s">
        <v>551</v>
      </c>
      <c r="E261" s="391" t="s">
        <v>2649</v>
      </c>
      <c r="F261" s="391"/>
      <c r="G261" s="391">
        <v>66023</v>
      </c>
      <c r="H261" s="391" t="s">
        <v>6</v>
      </c>
      <c r="I261" s="391" t="s">
        <v>993</v>
      </c>
      <c r="J261" s="391" t="s">
        <v>2650</v>
      </c>
      <c r="K261" s="391" t="s">
        <v>12</v>
      </c>
      <c r="L261" s="391" t="s">
        <v>1852</v>
      </c>
      <c r="M261" s="391" t="s">
        <v>2651</v>
      </c>
      <c r="N261" s="391" t="s">
        <v>2652</v>
      </c>
      <c r="O261" s="391" t="s">
        <v>2653</v>
      </c>
      <c r="P261" s="391" t="s">
        <v>1000</v>
      </c>
      <c r="Q261" s="391" t="s">
        <v>1856</v>
      </c>
      <c r="R261" s="391" t="s">
        <v>2654</v>
      </c>
      <c r="S261" s="392" t="str">
        <f>Adresses_cegeps[[#This Row],[ADRS_GEO_L1_GDUNO]]&amp;", "&amp;Adresses_cegeps[[#This Row],[NOM_MUNCP]]&amp;", "&amp;"Qc, "&amp;Adresses_cegeps[[#This Row],[CD_POSTL_GDUNO]]</f>
        <v>625, avenue Sainte-Croix, Montréal, Qc, H4L3X7</v>
      </c>
    </row>
    <row r="262" spans="2:19" x14ac:dyDescent="0.25">
      <c r="B262" s="390">
        <v>912090</v>
      </c>
      <c r="C262" s="391" t="s">
        <v>2655</v>
      </c>
      <c r="D262" s="391" t="s">
        <v>2655</v>
      </c>
      <c r="E262" s="391" t="s">
        <v>2656</v>
      </c>
      <c r="F262" s="391" t="s">
        <v>1577</v>
      </c>
      <c r="G262" s="391">
        <v>66023</v>
      </c>
      <c r="H262" s="391" t="s">
        <v>6</v>
      </c>
      <c r="I262" s="391" t="s">
        <v>993</v>
      </c>
      <c r="J262" s="391" t="s">
        <v>2657</v>
      </c>
      <c r="K262" s="391" t="s">
        <v>1197</v>
      </c>
      <c r="L262" s="391" t="s">
        <v>1852</v>
      </c>
      <c r="M262" s="391" t="s">
        <v>2658</v>
      </c>
      <c r="N262" s="391" t="s">
        <v>2659</v>
      </c>
      <c r="O262" s="391" t="s">
        <v>2660</v>
      </c>
      <c r="P262" s="391" t="s">
        <v>1000</v>
      </c>
      <c r="Q262" s="391" t="s">
        <v>1856</v>
      </c>
      <c r="R262" s="391" t="s">
        <v>2661</v>
      </c>
      <c r="S262" s="392" t="str">
        <f>Adresses_cegeps[[#This Row],[ADRS_GEO_L1_GDUNO]]&amp;", "&amp;Adresses_cegeps[[#This Row],[NOM_MUNCP]]&amp;", "&amp;"Qc, "&amp;Adresses_cegeps[[#This Row],[CD_POSTL_GDUNO]]</f>
        <v>696, avenue Sainte-Croix, Montréal, Qc, H4L3Y2</v>
      </c>
    </row>
    <row r="263" spans="2:19" x14ac:dyDescent="0.25">
      <c r="B263" s="390">
        <v>913000</v>
      </c>
      <c r="C263" s="391" t="s">
        <v>2662</v>
      </c>
      <c r="D263" s="391" t="s">
        <v>2662</v>
      </c>
      <c r="E263" s="391" t="s">
        <v>2663</v>
      </c>
      <c r="F263" s="391"/>
      <c r="G263" s="391">
        <v>66023</v>
      </c>
      <c r="H263" s="391" t="s">
        <v>6</v>
      </c>
      <c r="I263" s="391" t="s">
        <v>993</v>
      </c>
      <c r="J263" s="391" t="s">
        <v>2664</v>
      </c>
      <c r="K263" s="391" t="s">
        <v>12</v>
      </c>
      <c r="L263" s="391" t="s">
        <v>1852</v>
      </c>
      <c r="M263" s="391" t="s">
        <v>2665</v>
      </c>
      <c r="N263" s="391" t="s">
        <v>2666</v>
      </c>
      <c r="O263" s="391" t="s">
        <v>2667</v>
      </c>
      <c r="P263" s="391" t="s">
        <v>1000</v>
      </c>
      <c r="Q263" s="391" t="s">
        <v>1856</v>
      </c>
      <c r="R263" s="391" t="s">
        <v>2668</v>
      </c>
      <c r="S263" s="392" t="str">
        <f>Adresses_cegeps[[#This Row],[ADRS_GEO_L1_GDUNO]]&amp;", "&amp;Adresses_cegeps[[#This Row],[NOM_MUNCP]]&amp;", "&amp;"Qc, "&amp;Adresses_cegeps[[#This Row],[CD_POSTL_GDUNO]]</f>
        <v>9155, rue Saint-Hubert, Montréal, Qc, H2M1Y8</v>
      </c>
    </row>
    <row r="264" spans="2:19" x14ac:dyDescent="0.25">
      <c r="B264" s="390">
        <v>913090</v>
      </c>
      <c r="C264" s="391" t="s">
        <v>2669</v>
      </c>
      <c r="D264" s="391" t="s">
        <v>2670</v>
      </c>
      <c r="E264" s="391" t="s">
        <v>2671</v>
      </c>
      <c r="F264" s="391"/>
      <c r="G264" s="391">
        <v>66023</v>
      </c>
      <c r="H264" s="391" t="s">
        <v>6</v>
      </c>
      <c r="I264" s="391" t="s">
        <v>993</v>
      </c>
      <c r="J264" s="391" t="s">
        <v>2672</v>
      </c>
      <c r="K264" s="391" t="s">
        <v>1197</v>
      </c>
      <c r="L264" s="391" t="s">
        <v>1852</v>
      </c>
      <c r="M264" s="391" t="s">
        <v>2673</v>
      </c>
      <c r="N264" s="391" t="s">
        <v>2674</v>
      </c>
      <c r="O264" s="391" t="s">
        <v>2675</v>
      </c>
      <c r="P264" s="391" t="s">
        <v>1000</v>
      </c>
      <c r="Q264" s="391" t="s">
        <v>1856</v>
      </c>
      <c r="R264" s="391" t="s">
        <v>2676</v>
      </c>
      <c r="S264" s="392" t="str">
        <f>Adresses_cegeps[[#This Row],[ADRS_GEO_L1_GDUNO]]&amp;", "&amp;Adresses_cegeps[[#This Row],[NOM_MUNCP]]&amp;", "&amp;"Qc, "&amp;Adresses_cegeps[[#This Row],[CD_POSTL_GDUNO]]</f>
        <v>999, avenue Émile-Journault Est, Montréal, Qc, H2M2E2</v>
      </c>
    </row>
    <row r="265" spans="2:19" x14ac:dyDescent="0.25">
      <c r="B265" s="390">
        <v>914000</v>
      </c>
      <c r="C265" s="391" t="s">
        <v>2677</v>
      </c>
      <c r="D265" s="391" t="s">
        <v>2677</v>
      </c>
      <c r="E265" s="391" t="s">
        <v>2678</v>
      </c>
      <c r="F265" s="391"/>
      <c r="G265" s="391">
        <v>66023</v>
      </c>
      <c r="H265" s="391" t="s">
        <v>6</v>
      </c>
      <c r="I265" s="391" t="s">
        <v>993</v>
      </c>
      <c r="J265" s="391" t="s">
        <v>2679</v>
      </c>
      <c r="K265" s="391" t="s">
        <v>12</v>
      </c>
      <c r="L265" s="391" t="s">
        <v>1852</v>
      </c>
      <c r="M265" s="391" t="s">
        <v>2680</v>
      </c>
      <c r="N265" s="391" t="s">
        <v>2681</v>
      </c>
      <c r="O265" s="391" t="s">
        <v>2682</v>
      </c>
      <c r="P265" s="391" t="s">
        <v>1000</v>
      </c>
      <c r="Q265" s="391" t="s">
        <v>1856</v>
      </c>
      <c r="R265" s="391" t="s">
        <v>2683</v>
      </c>
      <c r="S265" s="392" t="str">
        <f>Adresses_cegeps[[#This Row],[ADRS_GEO_L1_GDUNO]]&amp;", "&amp;Adresses_cegeps[[#This Row],[NOM_MUNCP]]&amp;", "&amp;"Qc, "&amp;Adresses_cegeps[[#This Row],[CD_POSTL_GDUNO]]</f>
        <v>10555, avenue de Bois-de-Boulogne, Montréal, Qc, H4N1L4</v>
      </c>
    </row>
    <row r="266" spans="2:19" x14ac:dyDescent="0.25">
      <c r="B266" s="390">
        <v>915000</v>
      </c>
      <c r="C266" s="391" t="s">
        <v>599</v>
      </c>
      <c r="D266" s="391" t="s">
        <v>599</v>
      </c>
      <c r="E266" s="391" t="s">
        <v>2684</v>
      </c>
      <c r="F266" s="391"/>
      <c r="G266" s="391">
        <v>66023</v>
      </c>
      <c r="H266" s="391" t="s">
        <v>6</v>
      </c>
      <c r="I266" s="391" t="s">
        <v>993</v>
      </c>
      <c r="J266" s="391" t="s">
        <v>2685</v>
      </c>
      <c r="K266" s="391" t="s">
        <v>12</v>
      </c>
      <c r="L266" s="391" t="s">
        <v>1852</v>
      </c>
      <c r="M266" s="391" t="s">
        <v>2686</v>
      </c>
      <c r="N266" s="391" t="s">
        <v>2687</v>
      </c>
      <c r="O266" s="391" t="s">
        <v>2688</v>
      </c>
      <c r="P266" s="391" t="s">
        <v>1000</v>
      </c>
      <c r="Q266" s="391" t="s">
        <v>1856</v>
      </c>
      <c r="R266" s="391" t="s">
        <v>2689</v>
      </c>
      <c r="S266" s="392" t="str">
        <f>Adresses_cegeps[[#This Row],[ADRS_GEO_L1_GDUNO]]&amp;", "&amp;Adresses_cegeps[[#This Row],[NOM_MUNCP]]&amp;", "&amp;"Qc, "&amp;Adresses_cegeps[[#This Row],[CD_POSTL_GDUNO]]</f>
        <v>6400, 16e Avenue, Montréal, Qc, H1X2S9</v>
      </c>
    </row>
    <row r="267" spans="2:19" x14ac:dyDescent="0.25">
      <c r="B267" s="390">
        <v>915001</v>
      </c>
      <c r="C267" s="391" t="s">
        <v>2690</v>
      </c>
      <c r="D267" s="391" t="s">
        <v>2691</v>
      </c>
      <c r="E267" s="391" t="s">
        <v>2692</v>
      </c>
      <c r="F267" s="391"/>
      <c r="G267" s="391">
        <v>66023</v>
      </c>
      <c r="H267" s="391" t="s">
        <v>6</v>
      </c>
      <c r="I267" s="391" t="s">
        <v>993</v>
      </c>
      <c r="J267" s="391" t="s">
        <v>2685</v>
      </c>
      <c r="K267" s="391" t="s">
        <v>1925</v>
      </c>
      <c r="L267" s="391" t="s">
        <v>1852</v>
      </c>
      <c r="M267" s="391" t="s">
        <v>2693</v>
      </c>
      <c r="N267" s="391" t="s">
        <v>2694</v>
      </c>
      <c r="O267" s="391" t="s">
        <v>2695</v>
      </c>
      <c r="P267" s="391" t="s">
        <v>1000</v>
      </c>
      <c r="Q267" s="391" t="s">
        <v>1856</v>
      </c>
      <c r="R267" s="391" t="s">
        <v>2696</v>
      </c>
      <c r="S267" s="392" t="str">
        <f>Adresses_cegeps[[#This Row],[ADRS_GEO_L1_GDUNO]]&amp;", "&amp;Adresses_cegeps[[#This Row],[NOM_MUNCP]]&amp;", "&amp;"Qc, "&amp;Adresses_cegeps[[#This Row],[CD_POSTL_GDUNO]]</f>
        <v>6300, 16e Avenue, Montréal, Qc, H1X2S9</v>
      </c>
    </row>
    <row r="268" spans="2:19" x14ac:dyDescent="0.25">
      <c r="B268" s="390">
        <v>929090</v>
      </c>
      <c r="C268" s="391" t="s">
        <v>2697</v>
      </c>
      <c r="D268" s="391" t="s">
        <v>2698</v>
      </c>
      <c r="E268" s="391" t="s">
        <v>2615</v>
      </c>
      <c r="F268" s="391" t="s">
        <v>2699</v>
      </c>
      <c r="G268" s="391">
        <v>66023</v>
      </c>
      <c r="H268" s="391" t="s">
        <v>6</v>
      </c>
      <c r="I268" s="391" t="s">
        <v>993</v>
      </c>
      <c r="J268" s="391" t="s">
        <v>2616</v>
      </c>
      <c r="K268" s="391" t="s">
        <v>1197</v>
      </c>
      <c r="L268" s="391" t="s">
        <v>1852</v>
      </c>
      <c r="M268" s="391" t="s">
        <v>2700</v>
      </c>
      <c r="N268" s="391" t="s">
        <v>2618</v>
      </c>
      <c r="O268" s="391" t="s">
        <v>2619</v>
      </c>
      <c r="P268" s="391" t="s">
        <v>1000</v>
      </c>
      <c r="Q268" s="391" t="s">
        <v>1856</v>
      </c>
      <c r="R268" s="391" t="s">
        <v>2701</v>
      </c>
      <c r="S268" s="392" t="str">
        <f>Adresses_cegeps[[#This Row],[ADRS_GEO_L1_GDUNO]]&amp;", "&amp;Adresses_cegeps[[#This Row],[NOM_MUNCP]]&amp;", "&amp;"Qc, "&amp;Adresses_cegeps[[#This Row],[CD_POSTL_GDUNO]]</f>
        <v>1111, rue Lapierre, Montréal, Qc, H8N2J4</v>
      </c>
    </row>
    <row r="269" spans="2:19" x14ac:dyDescent="0.25">
      <c r="B269" s="390">
        <v>930000</v>
      </c>
      <c r="C269" s="391" t="s">
        <v>2702</v>
      </c>
      <c r="D269" s="391" t="s">
        <v>2702</v>
      </c>
      <c r="E269" s="391" t="s">
        <v>2703</v>
      </c>
      <c r="F269" s="391"/>
      <c r="G269" s="391">
        <v>65005</v>
      </c>
      <c r="H269" s="391" t="s">
        <v>159</v>
      </c>
      <c r="I269" s="391" t="s">
        <v>993</v>
      </c>
      <c r="J269" s="391" t="s">
        <v>2704</v>
      </c>
      <c r="K269" s="391" t="s">
        <v>12</v>
      </c>
      <c r="L269" s="391" t="s">
        <v>1852</v>
      </c>
      <c r="M269" s="391" t="s">
        <v>2705</v>
      </c>
      <c r="N269" s="391" t="s">
        <v>2706</v>
      </c>
      <c r="O269" s="391" t="s">
        <v>2707</v>
      </c>
      <c r="P269" s="391" t="s">
        <v>1000</v>
      </c>
      <c r="Q269" s="391" t="s">
        <v>1856</v>
      </c>
      <c r="R269" s="391" t="s">
        <v>2708</v>
      </c>
      <c r="S269" s="392" t="str">
        <f>Adresses_cegeps[[#This Row],[ADRS_GEO_L1_GDUNO]]&amp;", "&amp;Adresses_cegeps[[#This Row],[NOM_MUNCP]]&amp;", "&amp;"Qc, "&amp;Adresses_cegeps[[#This Row],[CD_POSTL_GDUNO]]</f>
        <v>475, boulevard de l'Avenir, Laval, Qc, H7N5H9</v>
      </c>
    </row>
    <row r="270" spans="2:19" x14ac:dyDescent="0.25">
      <c r="B270" s="390">
        <v>931001</v>
      </c>
      <c r="C270" s="391" t="s">
        <v>2709</v>
      </c>
      <c r="D270" s="391" t="s">
        <v>2709</v>
      </c>
      <c r="E270" s="391" t="s">
        <v>2710</v>
      </c>
      <c r="F270" s="391"/>
      <c r="G270" s="391">
        <v>96020</v>
      </c>
      <c r="H270" s="391" t="s">
        <v>122</v>
      </c>
      <c r="I270" s="391" t="s">
        <v>993</v>
      </c>
      <c r="J270" s="391" t="s">
        <v>2711</v>
      </c>
      <c r="K270" s="391" t="s">
        <v>12</v>
      </c>
      <c r="L270" s="391" t="s">
        <v>1852</v>
      </c>
      <c r="M270" s="391" t="s">
        <v>2712</v>
      </c>
      <c r="N270" s="391" t="s">
        <v>2713</v>
      </c>
      <c r="O270" s="391" t="s">
        <v>2714</v>
      </c>
      <c r="P270" s="391" t="s">
        <v>1000</v>
      </c>
      <c r="Q270" s="391" t="s">
        <v>1856</v>
      </c>
      <c r="R270" s="391" t="s">
        <v>2715</v>
      </c>
      <c r="S270" s="392" t="str">
        <f>Adresses_cegeps[[#This Row],[ADRS_GEO_L1_GDUNO]]&amp;", "&amp;Adresses_cegeps[[#This Row],[NOM_MUNCP]]&amp;", "&amp;"Qc, "&amp;Adresses_cegeps[[#This Row],[CD_POSTL_GDUNO]]</f>
        <v>537, boulevard Blanche, Baie-Comeau, Qc, G5C2B2</v>
      </c>
    </row>
    <row r="271" spans="2:19" x14ac:dyDescent="0.25">
      <c r="B271" s="390">
        <v>931002</v>
      </c>
      <c r="C271" s="391" t="s">
        <v>487</v>
      </c>
      <c r="D271" s="391" t="s">
        <v>487</v>
      </c>
      <c r="E271" s="391" t="s">
        <v>2716</v>
      </c>
      <c r="F271" s="391"/>
      <c r="G271" s="391">
        <v>97007</v>
      </c>
      <c r="H271" s="391" t="s">
        <v>263</v>
      </c>
      <c r="I271" s="391" t="s">
        <v>993</v>
      </c>
      <c r="J271" s="391" t="s">
        <v>2717</v>
      </c>
      <c r="K271" s="391" t="s">
        <v>12</v>
      </c>
      <c r="L271" s="391" t="s">
        <v>1852</v>
      </c>
      <c r="M271" s="391" t="s">
        <v>2718</v>
      </c>
      <c r="N271" s="391" t="s">
        <v>2719</v>
      </c>
      <c r="O271" s="391" t="s">
        <v>2720</v>
      </c>
      <c r="P271" s="391" t="s">
        <v>1000</v>
      </c>
      <c r="Q271" s="391" t="s">
        <v>1856</v>
      </c>
      <c r="R271" s="391" t="s">
        <v>2721</v>
      </c>
      <c r="S271" s="392" t="str">
        <f>Adresses_cegeps[[#This Row],[ADRS_GEO_L1_GDUNO]]&amp;", "&amp;Adresses_cegeps[[#This Row],[NOM_MUNCP]]&amp;", "&amp;"Qc, "&amp;Adresses_cegeps[[#This Row],[CD_POSTL_GDUNO]]</f>
        <v>175, rue De La Vérendrye, Sept-Îles, Qc, G4R5B7</v>
      </c>
    </row>
    <row r="272" spans="2:19" x14ac:dyDescent="0.25">
      <c r="B272" s="390">
        <v>931003</v>
      </c>
      <c r="C272" s="391" t="s">
        <v>2722</v>
      </c>
      <c r="D272" s="391" t="s">
        <v>2723</v>
      </c>
      <c r="E272" s="391" t="s">
        <v>2716</v>
      </c>
      <c r="F272" s="391"/>
      <c r="G272" s="391">
        <v>97007</v>
      </c>
      <c r="H272" s="391" t="s">
        <v>263</v>
      </c>
      <c r="I272" s="391" t="s">
        <v>993</v>
      </c>
      <c r="J272" s="391" t="s">
        <v>2717</v>
      </c>
      <c r="K272" s="391" t="s">
        <v>1860</v>
      </c>
      <c r="L272" s="391" t="s">
        <v>1852</v>
      </c>
      <c r="M272" s="391" t="s">
        <v>2718</v>
      </c>
      <c r="N272" s="391" t="s">
        <v>2719</v>
      </c>
      <c r="O272" s="391" t="s">
        <v>2720</v>
      </c>
      <c r="P272" s="391" t="s">
        <v>1000</v>
      </c>
      <c r="Q272" s="391" t="s">
        <v>1856</v>
      </c>
      <c r="R272" s="391" t="s">
        <v>2724</v>
      </c>
      <c r="S272" s="392" t="str">
        <f>Adresses_cegeps[[#This Row],[ADRS_GEO_L1_GDUNO]]&amp;", "&amp;Adresses_cegeps[[#This Row],[NOM_MUNCP]]&amp;", "&amp;"Qc, "&amp;Adresses_cegeps[[#This Row],[CD_POSTL_GDUNO]]</f>
        <v>175, rue De La Vérendrye, Sept-Îles, Qc, G4R5B7</v>
      </c>
    </row>
    <row r="273" spans="2:19" x14ac:dyDescent="0.25">
      <c r="B273" s="390">
        <v>931090</v>
      </c>
      <c r="C273" s="391" t="s">
        <v>2725</v>
      </c>
      <c r="D273" s="391" t="s">
        <v>2726</v>
      </c>
      <c r="E273" s="391" t="s">
        <v>2716</v>
      </c>
      <c r="F273" s="391"/>
      <c r="G273" s="391">
        <v>97007</v>
      </c>
      <c r="H273" s="391" t="s">
        <v>263</v>
      </c>
      <c r="I273" s="391" t="s">
        <v>993</v>
      </c>
      <c r="J273" s="391" t="s">
        <v>2717</v>
      </c>
      <c r="K273" s="391" t="s">
        <v>1197</v>
      </c>
      <c r="L273" s="391" t="s">
        <v>1852</v>
      </c>
      <c r="M273" s="391" t="s">
        <v>2727</v>
      </c>
      <c r="N273" s="391" t="s">
        <v>2719</v>
      </c>
      <c r="O273" s="391" t="s">
        <v>2720</v>
      </c>
      <c r="P273" s="391" t="s">
        <v>1000</v>
      </c>
      <c r="Q273" s="391" t="s">
        <v>1856</v>
      </c>
      <c r="R273" s="391" t="s">
        <v>2728</v>
      </c>
      <c r="S273" s="392" t="str">
        <f>Adresses_cegeps[[#This Row],[ADRS_GEO_L1_GDUNO]]&amp;", "&amp;Adresses_cegeps[[#This Row],[NOM_MUNCP]]&amp;", "&amp;"Qc, "&amp;Adresses_cegeps[[#This Row],[CD_POSTL_GDUNO]]</f>
        <v>175, rue De La Vérendrye, Sept-Îles, Qc, G4R5B7</v>
      </c>
    </row>
    <row r="274" spans="2:19" x14ac:dyDescent="0.25">
      <c r="B274" s="390">
        <v>931091</v>
      </c>
      <c r="C274" s="391" t="s">
        <v>2729</v>
      </c>
      <c r="D274" s="391" t="s">
        <v>2730</v>
      </c>
      <c r="E274" s="391" t="s">
        <v>2710</v>
      </c>
      <c r="F274" s="391"/>
      <c r="G274" s="391">
        <v>96020</v>
      </c>
      <c r="H274" s="391" t="s">
        <v>122</v>
      </c>
      <c r="I274" s="391" t="s">
        <v>993</v>
      </c>
      <c r="J274" s="391" t="s">
        <v>2711</v>
      </c>
      <c r="K274" s="391" t="s">
        <v>1197</v>
      </c>
      <c r="L274" s="391" t="s">
        <v>1852</v>
      </c>
      <c r="M274" s="391" t="s">
        <v>2731</v>
      </c>
      <c r="N274" s="391" t="s">
        <v>2713</v>
      </c>
      <c r="O274" s="391" t="s">
        <v>2714</v>
      </c>
      <c r="P274" s="391" t="s">
        <v>1000</v>
      </c>
      <c r="Q274" s="391" t="s">
        <v>1856</v>
      </c>
      <c r="R274" s="391" t="s">
        <v>2732</v>
      </c>
      <c r="S274" s="392" t="str">
        <f>Adresses_cegeps[[#This Row],[ADRS_GEO_L1_GDUNO]]&amp;", "&amp;Adresses_cegeps[[#This Row],[NOM_MUNCP]]&amp;", "&amp;"Qc, "&amp;Adresses_cegeps[[#This Row],[CD_POSTL_GDUNO]]</f>
        <v>537, boulevard Blanche, Baie-Comeau, Qc, G5C2B2</v>
      </c>
    </row>
    <row r="275" spans="2:19" x14ac:dyDescent="0.25">
      <c r="B275" s="390">
        <v>932001</v>
      </c>
      <c r="C275" s="391" t="s">
        <v>2733</v>
      </c>
      <c r="D275" s="391" t="s">
        <v>2733</v>
      </c>
      <c r="E275" s="391" t="s">
        <v>2734</v>
      </c>
      <c r="F275" s="391"/>
      <c r="G275" s="391">
        <v>93042</v>
      </c>
      <c r="H275" s="391" t="s">
        <v>115</v>
      </c>
      <c r="I275" s="391" t="s">
        <v>993</v>
      </c>
      <c r="J275" s="391" t="s">
        <v>2735</v>
      </c>
      <c r="K275" s="391" t="s">
        <v>12</v>
      </c>
      <c r="L275" s="391" t="s">
        <v>1852</v>
      </c>
      <c r="M275" s="391" t="s">
        <v>2736</v>
      </c>
      <c r="N275" s="391" t="s">
        <v>2737</v>
      </c>
      <c r="O275" s="391" t="s">
        <v>2738</v>
      </c>
      <c r="P275" s="391" t="s">
        <v>1000</v>
      </c>
      <c r="Q275" s="391" t="s">
        <v>1856</v>
      </c>
      <c r="R275" s="391" t="s">
        <v>2739</v>
      </c>
      <c r="S275" s="392" t="str">
        <f>Adresses_cegeps[[#This Row],[ADRS_GEO_L1_GDUNO]]&amp;", "&amp;Adresses_cegeps[[#This Row],[NOM_MUNCP]]&amp;", "&amp;"Qc, "&amp;Adresses_cegeps[[#This Row],[CD_POSTL_GDUNO]]</f>
        <v>675, boulevard Auger Ouest, Alma, Qc, G8B2B7</v>
      </c>
    </row>
    <row r="276" spans="2:19" x14ac:dyDescent="0.25">
      <c r="B276" s="390">
        <v>932002</v>
      </c>
      <c r="C276" s="391" t="s">
        <v>645</v>
      </c>
      <c r="D276" s="391" t="s">
        <v>645</v>
      </c>
      <c r="E276" s="391" t="s">
        <v>2064</v>
      </c>
      <c r="F276" s="391"/>
      <c r="G276" s="391">
        <v>94068</v>
      </c>
      <c r="H276" s="391" t="s">
        <v>1005</v>
      </c>
      <c r="I276" s="391" t="s">
        <v>993</v>
      </c>
      <c r="J276" s="391" t="s">
        <v>2065</v>
      </c>
      <c r="K276" s="391" t="s">
        <v>12</v>
      </c>
      <c r="L276" s="391" t="s">
        <v>1852</v>
      </c>
      <c r="M276" s="391" t="s">
        <v>2740</v>
      </c>
      <c r="N276" s="391" t="s">
        <v>2067</v>
      </c>
      <c r="O276" s="391" t="s">
        <v>2068</v>
      </c>
      <c r="P276" s="391" t="s">
        <v>1000</v>
      </c>
      <c r="Q276" s="391" t="s">
        <v>1856</v>
      </c>
      <c r="R276" s="391" t="s">
        <v>2741</v>
      </c>
      <c r="S276" s="392" t="str">
        <f>Adresses_cegeps[[#This Row],[ADRS_GEO_L1_GDUNO]]&amp;", "&amp;Adresses_cegeps[[#This Row],[NOM_MUNCP]]&amp;", "&amp;"Qc, "&amp;Adresses_cegeps[[#This Row],[CD_POSTL_GDUNO]]</f>
        <v>534, rue Jacques-Cartier Est, Saguenay, Qc, G7H1Z6</v>
      </c>
    </row>
    <row r="277" spans="2:19" x14ac:dyDescent="0.25">
      <c r="B277" s="390">
        <v>932003</v>
      </c>
      <c r="C277" s="391" t="s">
        <v>661</v>
      </c>
      <c r="D277" s="391" t="s">
        <v>661</v>
      </c>
      <c r="E277" s="391" t="s">
        <v>2742</v>
      </c>
      <c r="F277" s="391"/>
      <c r="G277" s="391">
        <v>94068</v>
      </c>
      <c r="H277" s="391" t="s">
        <v>1005</v>
      </c>
      <c r="I277" s="391" t="s">
        <v>993</v>
      </c>
      <c r="J277" s="391" t="s">
        <v>2081</v>
      </c>
      <c r="K277" s="391" t="s">
        <v>12</v>
      </c>
      <c r="L277" s="391" t="s">
        <v>1852</v>
      </c>
      <c r="M277" s="391" t="s">
        <v>2743</v>
      </c>
      <c r="N277" s="391" t="s">
        <v>2744</v>
      </c>
      <c r="O277" s="391" t="s">
        <v>2745</v>
      </c>
      <c r="P277" s="391" t="s">
        <v>1000</v>
      </c>
      <c r="Q277" s="391" t="s">
        <v>1856</v>
      </c>
      <c r="R277" s="391" t="s">
        <v>2746</v>
      </c>
      <c r="S277" s="392" t="str">
        <f>Adresses_cegeps[[#This Row],[ADRS_GEO_L1_GDUNO]]&amp;", "&amp;Adresses_cegeps[[#This Row],[NOM_MUNCP]]&amp;", "&amp;"Qc, "&amp;Adresses_cegeps[[#This Row],[CD_POSTL_GDUNO]]</f>
        <v>2505, rue Saint-Hubert, Saguenay, Qc, G7X7W2</v>
      </c>
    </row>
    <row r="278" spans="2:19" x14ac:dyDescent="0.25">
      <c r="B278" s="390">
        <v>932004</v>
      </c>
      <c r="C278" s="391" t="s">
        <v>649</v>
      </c>
      <c r="D278" s="391" t="s">
        <v>2747</v>
      </c>
      <c r="E278" s="391" t="s">
        <v>2048</v>
      </c>
      <c r="F278" s="391"/>
      <c r="G278" s="391">
        <v>91042</v>
      </c>
      <c r="H278" s="391" t="s">
        <v>253</v>
      </c>
      <c r="I278" s="391" t="s">
        <v>993</v>
      </c>
      <c r="J278" s="391" t="s">
        <v>2050</v>
      </c>
      <c r="K278" s="391" t="s">
        <v>12</v>
      </c>
      <c r="L278" s="391" t="s">
        <v>1852</v>
      </c>
      <c r="M278" s="391" t="s">
        <v>2748</v>
      </c>
      <c r="N278" s="391" t="s">
        <v>2052</v>
      </c>
      <c r="O278" s="391" t="s">
        <v>2053</v>
      </c>
      <c r="P278" s="391" t="s">
        <v>1000</v>
      </c>
      <c r="Q278" s="391" t="s">
        <v>1856</v>
      </c>
      <c r="R278" s="391" t="s">
        <v>2749</v>
      </c>
      <c r="S278" s="392" t="str">
        <f>Adresses_cegeps[[#This Row],[ADRS_GEO_L1_GDUNO]]&amp;", "&amp;Adresses_cegeps[[#This Row],[NOM_MUNCP]]&amp;", "&amp;"Qc, "&amp;Adresses_cegeps[[#This Row],[CD_POSTL_GDUNO]]</f>
        <v>1105, boulevard Hamel, Saint-Félicien, Qc, G8K2R8</v>
      </c>
    </row>
    <row r="279" spans="2:19" x14ac:dyDescent="0.25">
      <c r="B279" s="390">
        <v>915002</v>
      </c>
      <c r="C279" s="391" t="s">
        <v>2690</v>
      </c>
      <c r="D279" s="391" t="s">
        <v>2750</v>
      </c>
      <c r="E279" s="391" t="s">
        <v>2751</v>
      </c>
      <c r="F279" s="391"/>
      <c r="G279" s="391">
        <v>66023</v>
      </c>
      <c r="H279" s="391" t="s">
        <v>6</v>
      </c>
      <c r="I279" s="391" t="s">
        <v>993</v>
      </c>
      <c r="J279" s="391" t="s">
        <v>2685</v>
      </c>
      <c r="K279" s="391" t="s">
        <v>1925</v>
      </c>
      <c r="L279" s="391" t="s">
        <v>1852</v>
      </c>
      <c r="M279" s="391" t="s">
        <v>2693</v>
      </c>
      <c r="N279" s="391" t="s">
        <v>2694</v>
      </c>
      <c r="O279" s="391" t="s">
        <v>2695</v>
      </c>
      <c r="P279" s="391" t="s">
        <v>1000</v>
      </c>
      <c r="Q279" s="391" t="s">
        <v>1856</v>
      </c>
      <c r="R279" s="391" t="s">
        <v>2752</v>
      </c>
      <c r="S279" s="392" t="str">
        <f>Adresses_cegeps[[#This Row],[ADRS_GEO_L1_GDUNO]]&amp;", "&amp;Adresses_cegeps[[#This Row],[NOM_MUNCP]]&amp;", "&amp;"Qc, "&amp;Adresses_cegeps[[#This Row],[CD_POSTL_GDUNO]]</f>
        <v>6300, 6e Avenue, Montréal, Qc, H1X2S9</v>
      </c>
    </row>
    <row r="280" spans="2:19" x14ac:dyDescent="0.25">
      <c r="B280" s="390">
        <v>915003</v>
      </c>
      <c r="C280" s="391" t="s">
        <v>2690</v>
      </c>
      <c r="D280" s="391" t="s">
        <v>2753</v>
      </c>
      <c r="E280" s="391" t="s">
        <v>2692</v>
      </c>
      <c r="F280" s="391"/>
      <c r="G280" s="391">
        <v>66023</v>
      </c>
      <c r="H280" s="391" t="s">
        <v>6</v>
      </c>
      <c r="I280" s="391" t="s">
        <v>993</v>
      </c>
      <c r="J280" s="391" t="s">
        <v>2685</v>
      </c>
      <c r="K280" s="391" t="s">
        <v>1925</v>
      </c>
      <c r="L280" s="391" t="s">
        <v>1852</v>
      </c>
      <c r="M280" s="391" t="s">
        <v>2754</v>
      </c>
      <c r="N280" s="391" t="s">
        <v>2694</v>
      </c>
      <c r="O280" s="391" t="s">
        <v>2695</v>
      </c>
      <c r="P280" s="391" t="s">
        <v>1000</v>
      </c>
      <c r="Q280" s="391" t="s">
        <v>1856</v>
      </c>
      <c r="R280" s="391" t="s">
        <v>2696</v>
      </c>
      <c r="S280" s="392" t="str">
        <f>Adresses_cegeps[[#This Row],[ADRS_GEO_L1_GDUNO]]&amp;", "&amp;Adresses_cegeps[[#This Row],[NOM_MUNCP]]&amp;", "&amp;"Qc, "&amp;Adresses_cegeps[[#This Row],[CD_POSTL_GDUNO]]</f>
        <v>6300, 16e Avenue, Montréal, Qc, H1X2S9</v>
      </c>
    </row>
    <row r="281" spans="2:19" x14ac:dyDescent="0.25">
      <c r="B281" s="390">
        <v>915090</v>
      </c>
      <c r="C281" s="391" t="s">
        <v>2755</v>
      </c>
      <c r="D281" s="391" t="s">
        <v>2756</v>
      </c>
      <c r="E281" s="391" t="s">
        <v>2684</v>
      </c>
      <c r="F281" s="391" t="s">
        <v>599</v>
      </c>
      <c r="G281" s="391">
        <v>66023</v>
      </c>
      <c r="H281" s="391" t="s">
        <v>6</v>
      </c>
      <c r="I281" s="391" t="s">
        <v>993</v>
      </c>
      <c r="J281" s="391" t="s">
        <v>2685</v>
      </c>
      <c r="K281" s="391" t="s">
        <v>1197</v>
      </c>
      <c r="L281" s="391" t="s">
        <v>1852</v>
      </c>
      <c r="M281" s="391" t="s">
        <v>2757</v>
      </c>
      <c r="N281" s="391" t="s">
        <v>2687</v>
      </c>
      <c r="O281" s="391" t="s">
        <v>2688</v>
      </c>
      <c r="P281" s="391" t="s">
        <v>1000</v>
      </c>
      <c r="Q281" s="391" t="s">
        <v>1856</v>
      </c>
      <c r="R281" s="391" t="s">
        <v>2758</v>
      </c>
      <c r="S281" s="392" t="str">
        <f>Adresses_cegeps[[#This Row],[ADRS_GEO_L1_GDUNO]]&amp;", "&amp;Adresses_cegeps[[#This Row],[NOM_MUNCP]]&amp;", "&amp;"Qc, "&amp;Adresses_cegeps[[#This Row],[CD_POSTL_GDUNO]]</f>
        <v>6400, 16e Avenue, Montréal, Qc, H1X2S9</v>
      </c>
    </row>
    <row r="282" spans="2:19" x14ac:dyDescent="0.25">
      <c r="B282" s="390">
        <v>916000</v>
      </c>
      <c r="C282" s="391" t="s">
        <v>561</v>
      </c>
      <c r="D282" s="391" t="s">
        <v>561</v>
      </c>
      <c r="E282" s="391" t="s">
        <v>2759</v>
      </c>
      <c r="F282" s="391"/>
      <c r="G282" s="391">
        <v>66023</v>
      </c>
      <c r="H282" s="391" t="s">
        <v>6</v>
      </c>
      <c r="I282" s="391" t="s">
        <v>993</v>
      </c>
      <c r="J282" s="391" t="s">
        <v>2760</v>
      </c>
      <c r="K282" s="391" t="s">
        <v>12</v>
      </c>
      <c r="L282" s="391" t="s">
        <v>1852</v>
      </c>
      <c r="M282" s="391" t="s">
        <v>2761</v>
      </c>
      <c r="N282" s="391" t="s">
        <v>2762</v>
      </c>
      <c r="O282" s="391" t="s">
        <v>2763</v>
      </c>
      <c r="P282" s="391" t="s">
        <v>1000</v>
      </c>
      <c r="Q282" s="391" t="s">
        <v>1856</v>
      </c>
      <c r="R282" s="391" t="s">
        <v>2764</v>
      </c>
      <c r="S282" s="392" t="str">
        <f>Adresses_cegeps[[#This Row],[ADRS_GEO_L1_GDUNO]]&amp;", "&amp;Adresses_cegeps[[#This Row],[NOM_MUNCP]]&amp;", "&amp;"Qc, "&amp;Adresses_cegeps[[#This Row],[CD_POSTL_GDUNO]]</f>
        <v>3800, rue Sherbrooke Est, Montréal, Qc, H1X2A2</v>
      </c>
    </row>
    <row r="283" spans="2:19" x14ac:dyDescent="0.25">
      <c r="B283" s="390">
        <v>916090</v>
      </c>
      <c r="C283" s="391" t="s">
        <v>2765</v>
      </c>
      <c r="D283" s="391" t="s">
        <v>2766</v>
      </c>
      <c r="E283" s="391" t="s">
        <v>2767</v>
      </c>
      <c r="F283" s="391"/>
      <c r="G283" s="391">
        <v>66023</v>
      </c>
      <c r="H283" s="391" t="s">
        <v>6</v>
      </c>
      <c r="I283" s="391" t="s">
        <v>993</v>
      </c>
      <c r="J283" s="391" t="s">
        <v>2768</v>
      </c>
      <c r="K283" s="391" t="s">
        <v>1197</v>
      </c>
      <c r="L283" s="391" t="s">
        <v>1852</v>
      </c>
      <c r="M283" s="391" t="s">
        <v>2769</v>
      </c>
      <c r="N283" s="391" t="s">
        <v>2770</v>
      </c>
      <c r="O283" s="391" t="s">
        <v>2771</v>
      </c>
      <c r="P283" s="391" t="s">
        <v>1000</v>
      </c>
      <c r="Q283" s="391" t="s">
        <v>1856</v>
      </c>
      <c r="R283" s="391" t="s">
        <v>2772</v>
      </c>
      <c r="S283" s="392" t="str">
        <f>Adresses_cegeps[[#This Row],[ADRS_GEO_L1_GDUNO]]&amp;", "&amp;Adresses_cegeps[[#This Row],[NOM_MUNCP]]&amp;", "&amp;"Qc, "&amp;Adresses_cegeps[[#This Row],[CD_POSTL_GDUNO]]</f>
        <v>6220, rue Sherbrooke Est, Montréal, Qc, H1N1C1</v>
      </c>
    </row>
    <row r="284" spans="2:19" x14ac:dyDescent="0.25">
      <c r="B284" s="390">
        <v>916091</v>
      </c>
      <c r="C284" s="391" t="s">
        <v>2773</v>
      </c>
      <c r="D284" s="391" t="s">
        <v>2774</v>
      </c>
      <c r="E284" s="391" t="s">
        <v>2767</v>
      </c>
      <c r="F284" s="391"/>
      <c r="G284" s="391">
        <v>66023</v>
      </c>
      <c r="H284" s="391" t="s">
        <v>6</v>
      </c>
      <c r="I284" s="391" t="s">
        <v>993</v>
      </c>
      <c r="J284" s="391" t="s">
        <v>2768</v>
      </c>
      <c r="K284" s="391" t="s">
        <v>1197</v>
      </c>
      <c r="L284" s="391" t="s">
        <v>1852</v>
      </c>
      <c r="M284" s="391"/>
      <c r="N284" s="391" t="s">
        <v>2770</v>
      </c>
      <c r="O284" s="391" t="s">
        <v>2771</v>
      </c>
      <c r="P284" s="391" t="s">
        <v>1000</v>
      </c>
      <c r="Q284" s="391" t="s">
        <v>1856</v>
      </c>
      <c r="R284" s="391" t="s">
        <v>2775</v>
      </c>
      <c r="S284" s="392" t="str">
        <f>Adresses_cegeps[[#This Row],[ADRS_GEO_L1_GDUNO]]&amp;", "&amp;Adresses_cegeps[[#This Row],[NOM_MUNCP]]&amp;", "&amp;"Qc, "&amp;Adresses_cegeps[[#This Row],[CD_POSTL_GDUNO]]</f>
        <v>6220, rue Sherbrooke Est, Montréal, Qc, H1N1C1</v>
      </c>
    </row>
    <row r="285" spans="2:19" x14ac:dyDescent="0.25">
      <c r="B285" s="390">
        <v>916092</v>
      </c>
      <c r="C285" s="391" t="s">
        <v>2776</v>
      </c>
      <c r="D285" s="391" t="s">
        <v>2777</v>
      </c>
      <c r="E285" s="391" t="s">
        <v>2759</v>
      </c>
      <c r="F285" s="391"/>
      <c r="G285" s="391">
        <v>66023</v>
      </c>
      <c r="H285" s="391" t="s">
        <v>6</v>
      </c>
      <c r="I285" s="391" t="s">
        <v>993</v>
      </c>
      <c r="J285" s="391" t="s">
        <v>2760</v>
      </c>
      <c r="K285" s="391" t="s">
        <v>1197</v>
      </c>
      <c r="L285" s="391" t="s">
        <v>1852</v>
      </c>
      <c r="M285" s="391" t="s">
        <v>2778</v>
      </c>
      <c r="N285" s="391" t="s">
        <v>2762</v>
      </c>
      <c r="O285" s="391" t="s">
        <v>2763</v>
      </c>
      <c r="P285" s="391" t="s">
        <v>1000</v>
      </c>
      <c r="Q285" s="391" t="s">
        <v>1856</v>
      </c>
      <c r="R285" s="391" t="s">
        <v>2779</v>
      </c>
      <c r="S285" s="392" t="str">
        <f>Adresses_cegeps[[#This Row],[ADRS_GEO_L1_GDUNO]]&amp;", "&amp;Adresses_cegeps[[#This Row],[NOM_MUNCP]]&amp;", "&amp;"Qc, "&amp;Adresses_cegeps[[#This Row],[CD_POSTL_GDUNO]]</f>
        <v>3800, rue Sherbrooke Est, Montréal, Qc, H1X2A2</v>
      </c>
    </row>
    <row r="286" spans="2:19" x14ac:dyDescent="0.25">
      <c r="B286" s="390">
        <v>917000</v>
      </c>
      <c r="C286" s="391" t="s">
        <v>568</v>
      </c>
      <c r="D286" s="391" t="s">
        <v>568</v>
      </c>
      <c r="E286" s="391" t="s">
        <v>2780</v>
      </c>
      <c r="F286" s="391"/>
      <c r="G286" s="391">
        <v>66023</v>
      </c>
      <c r="H286" s="391" t="s">
        <v>6</v>
      </c>
      <c r="I286" s="391" t="s">
        <v>993</v>
      </c>
      <c r="J286" s="391" t="s">
        <v>2781</v>
      </c>
      <c r="K286" s="391" t="s">
        <v>12</v>
      </c>
      <c r="L286" s="391" t="s">
        <v>1852</v>
      </c>
      <c r="M286" s="391" t="s">
        <v>2782</v>
      </c>
      <c r="N286" s="391" t="s">
        <v>2783</v>
      </c>
      <c r="O286" s="391" t="s">
        <v>2784</v>
      </c>
      <c r="P286" s="391" t="s">
        <v>1000</v>
      </c>
      <c r="Q286" s="391" t="s">
        <v>1856</v>
      </c>
      <c r="R286" s="391" t="s">
        <v>2785</v>
      </c>
      <c r="S286" s="392" t="str">
        <f>Adresses_cegeps[[#This Row],[ADRS_GEO_L1_GDUNO]]&amp;", "&amp;Adresses_cegeps[[#This Row],[NOM_MUNCP]]&amp;", "&amp;"Qc, "&amp;Adresses_cegeps[[#This Row],[CD_POSTL_GDUNO]]</f>
        <v>255, rue Ontario Est, Montréal, Qc, H2X1X6</v>
      </c>
    </row>
    <row r="287" spans="2:19" x14ac:dyDescent="0.25">
      <c r="B287" s="390">
        <v>917090</v>
      </c>
      <c r="C287" s="391" t="s">
        <v>2786</v>
      </c>
      <c r="D287" s="391" t="s">
        <v>2787</v>
      </c>
      <c r="E287" s="391" t="s">
        <v>2780</v>
      </c>
      <c r="F287" s="391"/>
      <c r="G287" s="391">
        <v>66023</v>
      </c>
      <c r="H287" s="391" t="s">
        <v>6</v>
      </c>
      <c r="I287" s="391" t="s">
        <v>993</v>
      </c>
      <c r="J287" s="391" t="s">
        <v>2781</v>
      </c>
      <c r="K287" s="391" t="s">
        <v>1197</v>
      </c>
      <c r="L287" s="391" t="s">
        <v>1852</v>
      </c>
      <c r="M287" s="391" t="s">
        <v>2788</v>
      </c>
      <c r="N287" s="391" t="s">
        <v>2783</v>
      </c>
      <c r="O287" s="391" t="s">
        <v>2784</v>
      </c>
      <c r="P287" s="391" t="s">
        <v>1000</v>
      </c>
      <c r="Q287" s="391" t="s">
        <v>1856</v>
      </c>
      <c r="R287" s="391" t="s">
        <v>2789</v>
      </c>
      <c r="S287" s="392" t="str">
        <f>Adresses_cegeps[[#This Row],[ADRS_GEO_L1_GDUNO]]&amp;", "&amp;Adresses_cegeps[[#This Row],[NOM_MUNCP]]&amp;", "&amp;"Qc, "&amp;Adresses_cegeps[[#This Row],[CD_POSTL_GDUNO]]</f>
        <v>255, rue Ontario Est, Montréal, Qc, H2X1X6</v>
      </c>
    </row>
    <row r="288" spans="2:19" x14ac:dyDescent="0.25">
      <c r="B288" s="393">
        <v>918000</v>
      </c>
      <c r="C288" s="394" t="s">
        <v>2790</v>
      </c>
      <c r="D288" s="394" t="s">
        <v>2790</v>
      </c>
      <c r="E288" s="394" t="s">
        <v>2791</v>
      </c>
      <c r="F288" s="394"/>
      <c r="G288" s="394">
        <v>70052</v>
      </c>
      <c r="H288" s="394" t="s">
        <v>2792</v>
      </c>
      <c r="I288" s="394" t="s">
        <v>993</v>
      </c>
      <c r="J288" s="394" t="s">
        <v>2793</v>
      </c>
      <c r="K288" s="394" t="s">
        <v>12</v>
      </c>
      <c r="L288" s="394" t="s">
        <v>1852</v>
      </c>
      <c r="M288" s="394" t="s">
        <v>2794</v>
      </c>
      <c r="N288" s="394" t="s">
        <v>2795</v>
      </c>
      <c r="O288" s="394" t="s">
        <v>2796</v>
      </c>
      <c r="P288" s="394" t="s">
        <v>1000</v>
      </c>
      <c r="Q288" s="394" t="s">
        <v>1856</v>
      </c>
      <c r="R288" s="394" t="s">
        <v>2797</v>
      </c>
      <c r="S288" s="395" t="str">
        <f>Adresses_cegeps[[#This Row],[ADRS_GEO_L1_GDUNO]]&amp;", "&amp;Adresses_cegeps[[#This Row],[NOM_MUNCP]]&amp;", "&amp;"Qc, "&amp;Adresses_cegeps[[#This Row],[CD_POSTL_GDUNO]]</f>
        <v>169, rue Champlain, Salaberry-de-Valleyfield, Qc, J6T1X6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L V V 3 W 7 a M B R + F S s S d 5 B f E p o q C a K Z 2 q G G C z o J 7 d Z L D F g L 8 W Y 7 0 O 2 N + g y 9 2 E U f a K + w E 5 y w l b A B E 7 1 J 5 O P z 8 / l 8 3 7 F / P v 8 I h o + r H K 0 J F 5 Q V o W b p p o Z I k b K M F o t Q K + W 8 d 6 U N o + A G l g m W C S t i n C 4 J g q B C X D 8 K G m p L K b 9 c G 8 Z m s 9 E 3 j s 7 4 w r B N 0 z I + T p I P 4 L n C P V o I i Y u U a L u o 7 H i U F g V j o Q J 2 z i u a c i b Y X O o Z l l h f U 1 H i n H 7 H E q D r C 8 K c z K j w Q y T 6 H G p D n G W c C J H Q g o S W Z 1 o d 2 3 x H 4 J M w T l e U 8 I 4 d w 2 r C C s k 7 s d M Z + T h X p m m q / j E u c I Y h 3 w z n J U H L N N T m O B c E L H e E P R D B 8 r K q L Z A R B c b W C f 7 j g / U t 3 4 d i D 2 U F I C v h 8 4 m V H D B T o W o l C g K c S a 3 v v H t r 4 v x 3 7 a 8 l 4 d 9 C 6 w J V J S / b B 9 5 r A M p l q P U 9 3 f O t Q V 9 D O Q i p N 7 B 0 u 1 r 6 P g g K t k e K D T j R L e M r L C X J a l N U w U T Q G p S V 6 K Z p S x c l L 0 / Q j i 6 a x g i 6 g a A d X a Q o C Y x W j q B O d k t J n o k o E J K D Z A + n D o x 6 t / F S l U 4 1 T + O W Z 4 2 v Z W / g N v W M P Z T G K x 2 B e F 6 t 4 R h t V S l m b d N V 2 h W E L g p S g p h N 1 T p 5 W E / / 0 P Q 5 D F 9 Z A 9 P 5 z b D l O q 5 3 l F 8 A u 6 V 3 s u C 9 G u Q e u 7 P z m T 2 Q t N X + C / A 6 a y V 9 M 0 4 v d U e d z q e r u 7 b n D B o + H d 1 1 Y R S P 8 l k B R a M 1 K a q R J a i 5 T 7 t o e 5 e + P O F 8 O 7 T v 7 X v U n 7 j n U / u X / C 0 m d u X O 2 D k w v D X O V p I 3 I B r / 8 S R d c o R P e 5 a M c X W j 7 D 3 l 0 S 8 m g y U m B Q g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= = < / c g > < / V i s u a l i z a t i o n L S t a t e > 
</file>

<file path=customXml/item2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V i s i t e   g u i d � e   1 "   D e s c r i p t i o n = " V e u i l l e z   d � c r i r e   l a   v i s i t e   g u i d � e   i c i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4 1 7 e d 1 7 - 4 9 6 c - 4 3 8 9 - 8 f e 8 - 3 a c 0 7 f 7 1 0 f 5 8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 4 6 . 6 9 1 7 4 < / L a t i t u d e > < L o n g i t u d e > - 7 1 . 2 9 1 7 4 9 9 0 0 0 0 0 0 1 3 < / L o n g i t u d e > < R o t a t i o n > 0 < / R o t a t i o n > < P i v o t A n g l e > - 0 . 3 9 6 5 4 5 3 3 7 7 7 3 7 1 3 8 7 < / P i v o t A n g l e > < D i s t a n c e > 0 . 4 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G g f S U R B V H h e 7 b 1 X k x z X 1 h 2 4 K s u b 7 m r v f a P h Q Z A g Q W 8 u 3 b 1 y o f l i N J o Y v S g m 5 n n e 9 a r / M B H z r p i J U W h k P k m j T 9 L l p Q c d S D j C N t q h v T f l f V b O X i c z u 7 K q q 7 o b I M h L 3 o s F F r s q q y o r 8 5 y z t j v 7 7 O P K 5 5 K G A E S j v 0 R Z n r p g o K Q D H r d 1 U K C X A c 1 l f m 5 5 T 4 P L B d x b 8 + B k V x E j 7 Z X v 2 1 i N a b g r 7 / / + T E G 9 d v 7 G U b g 7 v Y 7 V 0 p D 1 6 r e B V 0 e L a A 4 c 7 x 4 f r L t x p k c a + B d E o V B A s Z C H 3 x + A x + u 1 j g L J v I Z v 5 z z W q z 8 v 3 J o 5 z o 4 D F w f g E 6 L R d 2 u P 2 6 / r / d W c 5 L E f 9 u u y P O Z 3 N E x v u v e P 2 2 T K C h 9 K D j J 9 I 4 3 f E j R k U H j w 5 n h h n 0 y T M k g y e e D j S Z 8 8 v E j m g N Z Q W T W Q f c 7 j I J E p K T K 5 D B 1 t x g I u d m 6 j 2 Z O 2 3 v 3 1 Y n 5 u r u 5 g y J d c W I t r + O S h D 9 c X z I H 7 S 5 O J 8 P l 8 C E e a O B q s I y b m t l w 4 2 V 0 S I f r n x 3 H J R D z O m K p F o + / W H r d f 8 6 / 9 s F + 7 s p m 4 e m U f J P g 8 t r e L l t Y 2 9 f z W s g f P D 5 S s d 0 0 4 P / / V r B c F G Q t v j p f g c 1 e O E 4 + 2 N a T z L m w k N e k g H Y O t 5 a r v H g c b 2 w l 0 d z R b r 6 p x f y G F 3 b Q L G V e r d e T X B Q + K e O 9 M 5 X 6 p 6 T 8 V E l H b 9 z a X c b b v 6 Z F o J e 5 C f / T x 2 t Z G u V y G p o k q c C C e c W F y w w O / 1 8 C m 9 N + f E 0 G 5 h m z x 8 e h d q 1 k e B 4 2 + 6 z x e 7 7 k i l B r g o m k M S x K U S i V 4 P B 5 8 N e P B q 2 N F u G v O 7 S T E / I 5 b S K K r m 8 3 L Y 1 c 6 Y V n M O n 7 l d y e L 5 o c E / A p N w g H 5 L F E Q f l 5 b 8 O L 1 8 a I a Z I R W 8 z v H B a + n V C z i y r R c u x a x j v 4 6 0 B X O 4 f m h g 4 O R Q i b s f 7 L B 3 w h 3 V z 0 4 2 1 t 6 o n b U d R 1 u t 8 O W d + C H e Q / 2 s n 9 e Q v 0 U P C m x j k M q Y p 9 M 8 t c 0 + U g m + U v T r l g q w C 1 2 X S x n o D 1 S F v v V w F V p U E o o f s Z J J m K k X V c d y M 9 F x F e Y 6 N I x 0 K K j v 6 W M z 6 Y q N r k M + 3 0 y E X P b b r i s P u L 3 S + X 6 F 3 8 U 9 n Z 3 1 I 1 4 x X R 5 9 6 w P U X 3 J e u f n R Z O / r E z X o 5 C M x 6 x n 1 X C S i S Y N h c r k + u M P W v q 0 c y L U i P N 9 J e m f x 2 9 H X Q R o P T J t p T R l f c R y v 1 0 y E b V j 9 r i o N 9 6 J 2 m P 2 a / 4 V V V L 5 0 o T Y z H u 5 R e n g A h a l k 0 7 3 l H B z 0 Y M z I v V a Q z p 0 U W F r c e l 9 + U 5 R R g C 1 U V 4 6 9 P N J H d / P e 3 F l 1 o N v H r m F V G X V 0 W + L 9 u G 5 + c g U X L i / 5 l G S m Y i K v / X y c M W M r D U V j 8 L K 0 q L 6 2 9 r W r v 4 S F B S v n O + 2 X v 2 8 C A k h L g 1 W m 8 H 1 0 N V U R l G v P 8 g p V L 5 7 5 F U m 4 K 0 l D 3 Y y m v K r H g e L u 2 6 0 h 0 1 i 6 y K U K N g e F z T 3 N t b X r F c V d I p A D Y i p 9 Z c A e x w + C e p 9 r / Z 8 9 v P 9 o M R n D 8 0 P z G 8 P I l 3 w q W P E C 0 M l T K 2 7 8 c W 0 h g f r S z B c b n w + 5 Y N X B B q D E r O r W b x z R s N b J w q 4 P F T E 6 2 M l s b t d O N N X h C 7 E S w u R k n k o L d c c L C M l h I p l g V 7 R Y m 6 3 S U 7 1 O C Z i s T 3 1 t 3 + w f r S P 5 m p Q y 1 m v n j 7 O i N A h s n J f N 4 U E F / o r Z m 0 t O L g 3 i j 3 4 e s 6 p q W n q e v D R A 5 8 Q S h O y A R + c K e C S t H O x 5 E J v 1 C T H c T H W q S s y E l / P e f C D m N G P C 2 r 3 c L i + q f y C + M 4 U r C 3 S d 3 8 J c J L g c d D o e 8 7 j f O 6 a X I w Z g + 2 V Q E F M t M 5 m q o w T n W X x g z T R N C 5 8 O e 3 B e 6 c r A 4 e + U E 7 8 J V 9 h H T O p P v X e N 6 K d X h M y U U v Y 5 0 r n N a w n X B g V s 5 B H v p n 1 4 Z y Y J T d E 6 3 E Q 1 c O 2 m B k d I h l r k U l n E A q H 1 H N X n d g T v 2 H L d v s e P 7 l X g P 6 U f a q + q I 6 E m E A 5 G f x m p N J 6 o w 5 e 6 d 9 B t L n J e l U N k m l + x y O C y c C b o s k Z J R 2 X N u 9 p f r K B m 8 q Z P t m G t H f P E w Y m R K R i f n Y W o + M n r C P V i I s f d X / N L Q K y v s b 9 r a G R j 3 Q U 6 n 1 v 3 4 / a 2 F o 3 d n L 3 s B k / J 9 L O L 1 r H E P 9 A F 1 V f + d J y 7 I 7 4 R R e E S G 6 E v E W 0 R j R 8 I x r t V L 9 b B r 8 u 9 r 8 5 x I s y F r w i l d m d f M 3 B 9 i e R x G + d K C L o M z t Z r A s 4 g 0 n 2 Z x t B s b 7 m B u o R q h 4 W 9 m 6 q v z O L / S h 5 + 9 X z p 4 8 6 1 y L X / I d z j T X X Y S T 8 q W C 0 1 S f W w 0 r M J X 3 2 + D 9 U K B b g 8 1 Y s l H q g I P n m k U e Z 8 Y + P J / n O z 4 e n S S p C C w e 9 G G q 5 i I F W P 1 r F F i / q M S G T O Q F r g 2 S i 0 9 z V r C M o U l C X T r s 4 7 E K q c A t 3 V + n L G C p q R z I x 6 r c i x K M 2 4 m / S U d 5 O V 8 6 V E c 3 G A f V w w 4 P N h I Z t R z j 2 0 V a 1 Y 5 z L 5 o 4 k E 7 X l U T g x t I J A + Z H 1 6 u e F 6 K 1 D y U T w l n 6 u B 9 u e f i r t i 6 / E a q B J e R x 8 N G m a i o Y d c j 0 E n G h 9 U 6 w R z j s + P o 7 + z p N G e 5 8 E F N i 2 R f U 4 a P Q d V y q 1 o 9 5 h E G E l / i P S u Z M 4 0 x s Q S Z c V S R d A t p g U Q s w L q Z 5 D L O 2 C X 9 p 9 d k v D Y N u a N G i X O s m m O N K d Q j Y b P 8 w L S d t 0 F X i g r 0 G i E g y t 0 6 + g p q M C f L D h V k 7 v W x P F K p r k c j k E A g H r V Q V O M s W z L n X + R r C 1 E 5 E p N C P k S 6 j n o u / k n y G a U k N B r q 0 o Y 3 8 n 1 i L C o Q 2 e 0 J P M Z V W u 6 f 2 T G T X d 8 F N B E r C t q G l + U l D A 8 d W N z U 1 0 d 5 n 9 d R R W 1 9 b R 1 9 t j v W q M m 8 s e t I p v 5 Z M x s b h D M 9 g 8 z k n r o 3 G c z / y y e B r a y r W 0 t m m 0 N r m x s H t T 7 P k g O s K n V M A h n l t H 2 N e O H S F T d 9 O E i l S t x W U A S m O 1 h t f x Y K 1 X + V n U W j Y Y Z m X D n u / X l R T z C H k y I i 0 Z E d s S T c T 5 K T r d n O z l + y 8 O 8 X O i 8 c r i r c n f u Y 0 y x r s b a x y b U D Q 1 Q p Y J W Q + U H q u J + 9 A N X X z C V i H e t v X O 4 b j / s B 1 a 8 7 j 1 6 n h w G U W 8 f 9 o 5 h 8 P r e v y O m R T f Z E E E D c H + C X j K e H v i 6 C j i U a D G Y Y c z x Y g n 9 j n S i x o h m 8 0 i G A x a r x o j L n 5 b X i 6 x K 2 J g T w R c S 4 C / B f z x Q e U 3 / B 6 j A c E e v 4 1 + C f x U U r m S y W 0 1 M r O F m P g 5 L e p g L X T 5 x F b S J b 6 V I V J o B e 3 h f s y I e e Z 2 M e 4 O D L W b p G I I t 1 s I 5 h c h z V n 2 m S 2 P C r 1 S 2 q 6 L e e e T x q X 9 z c l c q n V a F 7 w O B v n + N O n D h w 0 C F c T s p k f I b T r e 5 + t k F 9 x c d u O F A f N 4 2 S j L + R s T 0 w m n J p t c e 9 l 6 1 h h s g 3 w h j 9 f H y k g W f X J f b m X W / h R 8 P e t F T j Q l 2 / F E h x h r x + x T z v N R G H 1 w u n G 7 p V N p J J J J d L S 1 w u v z q 2 P F Y g l e r w e x e B w t 0 S j W N z b Q 0 2 1 O N / D e / N b n G u F T + d 3 3 H J P 2 R E L I V Z u z S H + Z v E n n g b v r H i S E d N U 4 5 o 3 + G f A k x O J 3 9 g n l B P 2 c b S F Q X z Q H j 9 t 0 U C m 1 A o G g y s X z y F g l W V p D h m g v X X U s U 5 O a x A R j i o g T M 5 t u Z f 7 d X / M K G c p C N A 0 v j R T V v F V O N I 1 e 1 v G u S H h O H H P O x o Y i m 0 j 7 G 4 s u X B o S 4 h 5 B k O V d D Q N t l e 8 7 U R D t W h K p E K r j a + 8 H L p Y H U H L 3 q e e H 4 Q 9 n D / e P f g n Q P G c O I O f u G B D i 9 A U 1 N o M / B y D t y H k m l 7 T f J 9 J P N P 0 / d E R s n f h u 3 o M L n X G E w 2 H r y P G Q 4 J h w i 9 X g 6 H s K T l o h N m i d 3 B M t X I 1 f L 6 G I J y G V x o F b k h 7 h X z 4 I N s y Q D E 7 d M C W v b Q J 8 L U 7 u t 3 N e 9 e D 8 S 3 d z a T 8 b g v l + t W Q i U n l q J v F T 0 g Y W d t x q M p g Z G R P R b T w / V F R k + m 7 O s 0 8 m d g S x E v t R / C Q x C 4 f p p G p y b Y d r g U Z k I j Q Z V f X I F M u a k 5 l 7 M f e x y P R L o S A m 0 r R Y A E w m r g e S i a C g u N B v T l X 0 S P u x X 5 z I Z K Q B B c z R 4 2 f a w 8 b + I L + 2 a P p 6 O 9 I f B P M h 6 Z f e 3 j S t l E d i u n 8 p m v M 4 a B Z 3 1 0 k m w v 4 d E o n B E U 4 T 0 J X 4 L e F J g h V 1 N V S 2 E J d O c I v p F l E n J V M Z x S P h v h A C 0 a S j 1 i E x b D A y + P Z E x f R I i g n Q Z J k A 7 K y g v E / T M e g p Y S V x R x 2 3 0 d 3 0 g o p M M Z W H 8 z t u l 5 g p 2 V 0 x 4 0 Z F h r n w 6 t A 6 f P 5 2 9 b v 1 E M 9 t I B p 4 8 g y J + c 0 8 H m 4 f b 7 6 q E F / B P 3 q 1 S w 3 Q R r j 6 y I N 2 8 S v m h B T U y m + M H 9 8 k Z B / e W P K I d V B W b X K i 6 6 B 5 + 4 k Q z U 7 V C v r E 1 z p R U h P m E T F H n d j b 3 U N r a y X Q Q i t g Q y y P C 2 I y m + Y z E 5 s 9 y j T j Y G f I n a C Z T n + Y + M O Z x 9 f I J O a i E I l j g M L h d x O V c x z U V I c 0 5 K 8 E j 6 O p X H N r u w Y b s B E + k 8 7 j 4 G B P r 4 k f 9 L 7 Y 6 3 d W P K r B n Q Q e 6 b g n p K o s p x h q f d 5 6 Z i K X y 4 v J 6 F d z W m W j M k g G W y 7 I B b u V j 0 W z h S R 0 X r 4 z s l f M Z b G Q D C v / a 0 x 8 D R v U p G 5 X A 7 Y d E 3 + 8 f z x p T L w 5 l k c 4 0 N g E p e C 5 s + J W A + p N G e y E 0 w R i F I 8 O f Y d o D B t 8 / + G G G 2 d 7 D x K o H j g B f 1 X M Z o + Y f V 3 h M i 5 Y / q M T K s n Z 3 b h d m L 0 S c / g 1 D I O z D 1 b j G s L y l 5 b F c 0 K + x 4 k 0 L u 5 p W J I H C U 7 T s l 4 I n N q X G o t C g 7 / 1 W y A V c R x i V W m o n d S C k E d s L A u 2 y s s U N M x v u 4 U M L g y 0 l l V u 3 5 / u V 2 w o n y e L s c 5 q r d M f f U F F 8 A h b y 6 n n 8 i 9 X T I j G i q p X C z v 0 x c p o r h M C t 8 m 0 H n / y 2 f / j 4 M r d B D J a J S f w M O T j S / j g f A S z s T B c M l i b g 5 D B V 8 b 1 R d M / I Q L e M k b a y 0 o 6 0 9 9 U 6 8 n M t 9 T r y 8 M l 5 X e w L W 3 f 8 c q 0 R 2 k 9 m 4 D H x V H T B 6 W i u X L A R u 1 S n I 8 e c I q j r D Q H r 4 M E e l L M y h i Z 2 T K l x v u n i u p e a 8 F o 4 K 0 l N 9 4 9 a V 5 D R o y a b + d 9 y i / 8 L e A o U t U 1 + Y h C o a g i Q U z c D H g M M Q c K I l H y O N k d w I M 1 j 5 J C N l 4 f X x O b O 7 s f n q Z 2 o m n 4 z s k i f l j w q A F E 8 4 e S b j P h l s F U R s j v w k t y / I 5 0 8 I W a t V a E U z P V I p X f E V 9 s C Z 3 h M T F 5 6 q + T e h w 8 j n b y l b b w 1 p m Q i k y 6 f R W h w j w 6 p m k x U J D M a R h u 1 1 X m P T N F e O y F w R J a Q o a 0 C 9 t D V 1 M J j w u a z m 0 O r e Y E A x O f T P r w h 7 M H I 3 5 5 s Q 7 8 / o O R u z t i e n F y n V q E A Q 2 b A P X M x + O A Y 4 I + 8 s X + x 2 S H / D 7 N z c 8 s 3 / D X j s N I 5 U o k t o 3 a 9 x l q t f P m a L 5 8 L I P i V M 8 1 I d R J s b U D + E i 0 U z S 4 I 9 L R l O q / t z q R E p r n Y p 6 f V y u J P + T B b T E P L / S V 1 N I O R v z q + Q R X Z r z K 1 F k Q R 5 h J o s Q 3 s 4 z s e Z E p a n h J j v G 8 b P S H a x o C v j 3 p u H a 8 O r q O J v G t n O A w Y G T w x a H j D Y j J m V U s F C p a u R a v j J a U T 7 S P 7 D r + 8 G J 9 b c Z M c a 5 Q p j C I h n Q h k a 4 C B 4 + b S d 8 I D K 3 T V z 0 K d j / s Q 1 6 n 0 2 k V v W P W S o c 1 0 e 4 E k 5 g p / J z + z u O A k / S n p G + f O M t B v v d H h 9 X z a 0 c j U r k W 1 n c M p 9 S r j W x Q w l K 6 O h N W S S i C E o 1 z Q s 7 J X S K T y S A U M g n p B O c q 6 G g 7 M 6 r N R Y e m A / 6 j O O O v i 6 Q 0 L 7 V y w V / P M v R e F k I b + H 7 e r X y Q g M 9 V t f z j M F B 6 2 9 K X p o W z J g a 1 U 2 0 o / D C N 9 W J P D C 0 R D z w N 5 m p Y h 6 G / V R c t / X R I Z I M + J g X S K 2 N i O d Q x p Z z 4 9 K F 5 / e + J 2 U W t u b e z i W g 0 i r m 9 o J o T p M n 3 J O P + A F G f J u S 8 C 7 s U S D / N F / 4 l U Y 9 U W k v e U B N v R C Y X Q 7 6 Y F s f y l n q 9 l 9 H U p G V t 9 j c 7 t C m Q V g O 1 l k w E y c S s 8 Y c i r Z 3 g x B + z q W 3 O Z m Q c k 0 w E J 2 x J J h P V F / r G O J f O m y H f 1 8 Z 0 v D 2 h H y D T v d X G S z a c t r y T T M S l n h 1 F I A 5 C e 9 r g M C f 8 w a P 1 h m Q i q J 3 X Y j U / 8 h R A Q c d s k s / F L K L p d x j e F V O b Z C I Y t O A / 1 o 7 w a O L b h b f 3 w + k 2 Y i L o C F o A 7 D d i X g b 3 Q 0 c U l / j Z y E S Q r P K P m R W / F d Q q H 4 J T N C p 8 y j s K + q P Y S E 3 L 4 L 2 o 3 m T x E E o M T s L G h F y c 5 9 j L r u D d 0 w X x E 8 L o b j Z P O L 0 B s b v l 8 4 t u N e v P g c m l G 3 s 1 K z 1 n N k 3 H 2 + 6 Y k K U I y m V d B s m y C n 8 f 5 j s 1 a u q s q K x z f Q d z / 4 6 D j j Z z e Q W 1 3 p / E Q S e 5 S I p G M N y H h 9 f f l Y E c 8 B n K j L U J + j T Q K 9 r 5 8 k h J n X M 7 d f j I r h 3 4 X Z 1 d K u L X q m 2 L p m p G I Z / H D 9 Y 8 F P G 9 m L R / m v S q E g b X l 0 w S d Q f T y o R j F s U v B a 4 Q V y s T H i O q + O c G S e X k l S s + I z 5 U l 4 G 7 8 x m c H 6 m Y a X Q Q 3 z 1 Z U C X B A t L 2 Y 5 2 m H 0 N w 4 L F e R C q / L F q n R 3 y l J H b S C 2 g J 9 M P v 7 V J S h u b J u H T I 4 V 3 P C V 9 t f 8 U p U U u o L 6 d z 6 I n m s b T b I o P J 7 O w P z 1 S 0 U y p f F A f a Z C Z v 7 L o M F A Y 7 H g d T U / N 4 V J q w X h 0 F h o N z a r K 0 H r 6 c 9 s r 1 l u V 6 T e 1 u C 5 3 H A T U / t f u 5 n x B x q 0 L N J T y c 3 8 Z 8 t l c F m 9 6 p y R f c y 5 g L J 8 + 3 r Q k R O 6 y j v y C k + 2 e 3 G C 1 8 + l r + 5 w Z N Q A 0 i D Z i a c m 6 4 2 u d x q Z W 0 z F j Q h E x C D H n O R E s y 8 o M z R U W 4 l m C v O L M x a Q D T h G g O d i p J T z D 4 4 K Q G f S S C v g A d Y B t 2 C S 2 C Z C q V 8 8 i W E t K x q 7 i 1 n B c T D z j Z F c X 7 p 8 3 f f X s i L t d Q I a B N J o L X + D h k 4 r V y 8 W S 6 V J 8 c D V E n D Y o B A 4 b A V U a 9 v H 7 / N D N J H p 9 M T B w u 0 m y M a y p I s 2 O Z Y E 8 T P W 0 + N W F b S y a C 6 W Q 0 F 9 v b 2 / D N Z M o 6 + s u i r 6 X S v 7 8 l k B u u x M 6 W A R n T e 9 l l J P O V s D d B s + X N / S B B B V 9 O l 6 C X P W L e c O a 7 e q K W 4 P e Z Z k R f p N t a g W q r R W a r + 2 p U O p e H e L W A I q g T V 2 b c e G n I r G t Q a 8 b 8 F O y I y a Q m q x 2 4 c j + J D N q s V 9 W g 7 2 a n R E W M T b x x z s w + 4 I A f b q / u f A Z e W C W K P i E n d y / 0 6 9 g T n 4 d 5 j l z 6 z t D 5 6 e 6 D m o f z S R s i b F h q 7 a m j D q 9 V 5 0 u j 0 r 8 q l X R 4 a 5 a d P H w 4 h V O n T u L K Z A 5 v n X 4 8 c 7 p Y L C o N n s 3 l 1 H m Z h B v w + 1 V l J R b U 9 P m 8 a m 7 M d u p r K y 4 x p 5 C r g 3 + L c E 0 v b h j t w S I 8 c s O x z B o S + Y 1 9 Q j G a Z 4 f E b d g R v l d G F h E N 9 Q g Z F h B L 7 M A X Y O k w l / K / b i 5 6 R Y h n s Z k I y v e L I r W Z z m Q u n 6 Y G q e f 0 O 0 2 9 f C m D q Y 0 g h t o 0 N e G b T y X h C T V V B R c e r G / i V H c X 9 I K Y X 9 7 A f h Z C I z D a R a f + s L D u 1 G o e j 2 L V P l K H E M / 2 W X o C c V w c O x i 9 r A d 7 5 W w t W D i U W q h V T v P 8 Y E l p 7 H X R R q e 7 p V 2 e U t T Y K T B o w l H r N H R A L Z B g n 0 z 5 8 I E V z C A p v M d Y 6 v E 0 o Z J + V W 4 o 1 8 1 V h N h v C V p 3 i x B h x Y x a t Y R 6 0 d M s a o e w V Y o D N 5 f M B m Y 9 C J L p y k x e p L F X k Y l o D n Y r E y U a L K M 9 l F d k I p j H x / V Q r I Z E 3 8 r G j 8 t e Z F N p R a Z y m Q 6 3 j v n d H 8 U H C 2 G o 3 c w A u L 5 Q x H Y x q s h U 0 D N C T m Y g s M p q l 5 h Y L n h F 4 r H x m Z v W C F w 2 w G j X U X M k J / t E i h a q q 9 H a Z O o N 7 B 6 b T E Q 9 M h H M o H j 3 V E m R i W D U k 8 8 f h 0 y f P f Q q P 8 c J r q J W f 2 U Q c l 0 V 5 7 / 4 f F 3 a n V M f R 4 G E u t C y g t 1 d s w j O + s a m + v t L g G b y z K N V l d p G j L a X 1 J K U d y Y K K h X q t w R X I i E m n 6 D 8 U N h l c Y n 4 S s w 9 L u R j 7 h 4 H L P 0 N + k 1 j r T m c 6 D V v n O F 1 z e U R I p Q Q 8 Z 2 X h v G j v + V w k 4 W z + Q x a 2 H x 9 8 0 R e q f 6 9 z I o y O V O 5 N v G Z e m V A Z M U E a l X V V V d i Q l C R u K 2 h 6 l H K c 9 i m I L O m 2 y m J H f j 2 k Q e v j j 7 e n M t H t 1 I w f J W E 0 g 9 P 5 / H x 7 Y w 6 9 t p Q E s 2 R x z N / q I H s w i v O + b C f i n u r b h V Z f W X U b G 8 + X 0 t 4 M K 8 W b 7 J 9 z b 7 b x 6 9 s X E 6 K Y G W / U G M T h i 7 j w O 1 X 0 y H U q H L 5 + 9 b Q b w n 7 h L J h 5 I R c P h c + n f T i Q z H 3 K D 0 Y x q R E 5 A Q v w 7 b M U U v l 5 1 H O + 9 D V 3 q t M F k a 2 C C a q l n R m p I t t X i 4 I K f f Q 7 M g E / 0 E 0 T j w T x O t j S W y l I m I a X l f H N x L D 6 G p a F D P x t H w 3 i I s D T O E x 5 y W Y p G m D g 5 I + S j 2 f i g m X 1 E L U A k e B p h B B z W n 7 L S x 3 d n + p h J j c l / R u 1 Y T v p 9 d X 8 P q p Z m S 1 Z p W x P S q / Q c 2 6 J R q M U w t M J t W l c V 4 Z K 6 l K q 1 z S w A p P x C d c w e q i t 8 L F g J V z / l Q w v G + b z / x / U j Q x T e Q r 0 1 7 k R U N V L T z 8 F R F q c p M B l 2 r h W I g t w d c y i N d G S m a C t H Q P + 9 p e q v J b g f t / / y f / 4 l 9 6 p N 1 d 7 G c 2 u t y E R g t Q b q h N J A X T + i f X W H + u E h G a 3 d q Q g e j D Q m x Q T D S 3 m G f L W N k L y X E 6 3 Z r y H 7 h 6 t 7 N J E 0 L U z t t M i o n T g W u L I Z z u z W I 3 k x C J K k 6 x u y C P E v z e u A z Y q D p P y E + T 0 s C j n U 1 4 X E 2 4 v c p r c u 0 T T C + b F 8 3 F c w R L a d U G C Z z g 8 h F q X X 6 f Z i j N M j 5 n B J y S s k V L Y K Q n i B N d B j z 6 p n z G v Z 9 Y G g n 5 E G 0 O q + / R r 6 K m s e 1 8 T h a f E h + I C b w k O 6 / B X t 9 F L c r K q 1 1 N h s p p d O L r G Y / K A O G k 8 v S m R 1 W N 4 r m P C + c k N c X D F 9 M + j H f q K v D B u h 2 0 F m o n s o 8 D Z o w f l n D 7 U / B o V 1 N 5 n b X Q / E 3 S j 6 a A Y O Y O y X R v 1 Y O U I y L 8 W 4 D S U J T S i f w D d I Z P i 4 n C X R f K M G h K y 1 i a z 7 s x 2 l E x 4 + L Z d b D e h A f n 0 B T 0 q S U H n P R l M i X r o D / a d q N L T J y v x W R k O W Y u D 3 h j v F o q 0 3 Q 8 1 X N b G s 3 M b l j Z P S E S P 4 Q e 8 e f y p a K q Q 9 E W N v 0 1 R Q B p f / p A + V J a G n g X A S F p 2 G G W 2 X i w r o l v Z Q 5 k + l l O z V Y L O w G U 5 3 + w 5 s K L w + b 3 b G y m Z k U F t K G r o / I 7 3 8 y a t d i d 4 P I D L k N g 8 c 9 L Q 8 f f u o a F b i i A + G n 6 C Z T I r M / 3 U 8 E F n x y C l 4 e L 1 o S 9 h W N c 1 i P R G q y h + H N i U 3 z s m 9 b k c S 1 o j f z O E c q n s P r 4 N 6 a h D p h 8 T h R m X X C L 2 H S f r k i J l d h d J H a L O D P 2 g q p Y a j v X l I j O 2 u V c r 8 O l A u + w o p F D y N B k n N 1 e E w m / I x K e k 8 V u h D z P q / Q m z i / Z 2 s b G d + I H + T 1 M N D U v M y 2 E M s l 0 U H L Z 5 u l R o C m q l 0 t C u o A M Z v o c 1 h s 1 y I n m r h c s s E l E k 5 T 4 Z s 4 r E l 0 X f 6 1 6 M C 4 k v 1 V / O c X A e 4 3 6 B 5 D T 4 + g J n l e C Z 0 r 8 C E p k a u H j L N v g / l H j H W U R F I f f Y 2 2 + 4 l z s G t x u k 6 y D 4 c v K 7 2 X B H W Z f E M y U f 0 N M V Z q v n Z a G / E q O s V T Y c c E F h U M i Q B n 6 3 8 k A Z y 3 B 5 s S u C N 4 f F h q r T M 4 / X X C s B 6 P V 8 F A 0 9 2 8 J D Y a S D H x p F N + 4 d D b J J G 1 j b M m f h I H I V h c m 8 A K 2 7 4 o f k d e h T w P 5 h w V E 1 6 s b k H X 3 u M L W J h N N Q N r 2 V 0 S C p n N 9 G G 0 7 L 5 q m C Q P N 5 x S Z P p v S V X n i q / P m 5 2 0 w q N D k d 0 H X i 9 J p t 0 T Q s s P N k z o L r B C U c M e B R 2 M t 8 W a x 1 Q + S y V 7 2 T 5 B M j J b V w i Y t b X 0 + 6 K u Q T D Q p 7 W C L P T e X S H c i k z W X l d 9 e 7 E B n 4 K R 6 z i A P 9 9 Y a a i k d e w 0 U J 9 m / m X M 3 l P A 2 a s 0 8 3 a g M y u W 0 6 b O S T P Y k P M t n E z a Z i M c h E 9 F u m Y g 0 d Z e s 6 k 1 O M G j U i E y l r F n i r c 8 K 3 t j g d M t v D X U J t T E r z r 0 z Q i y f c n X K n 2 Y x j 9 x 9 u K l 5 c E P z w i N a 4 2 7 Q h Z 2 e J V w X 5 4 G S c f 4 O s 8 H N e Y Q B k T i f P D D z A Z l J w E n i t 0 / l c b r H n I H 3 u I b E f N R V l n G x Z D p u X n c l c Z N z T U R n 8 6 p I W B b k f B 4 R X 2 X p x H D r C 9 Y z E 4 3 C 4 n t W 7 Q i C q 1 S 5 m Z h T y p O k J C c f c u f q W C K R V H 8 5 O V s L N a / j A O + V y 1 S q g i U W M Z v D W 2 g K m x P m w 9 2 3 s J m Z V M + p I d 4 a 3 M V g t H F S b y 0 4 8 F k M x S a t E / Q 5 G o E L Q G 0 Y I h 1 L Z f M 1 / e M N M c E a N N s + 7 t U k O d e D v Z s I 7 5 + B k R + t d u O 0 A y e 7 u Y a u E T S f O d j m r I i f D b N A a p 2 b / R X D d f v W D 8 b 0 9 C x G R 0 f Q 2 d W h 1 s w U y t 6 6 C + B m p m b x p 6 8 f 4 P J 7 f 6 M a y X T q d T w / w E h c R X c Y M n 6 y Q j 6 3 Z g 5 K z l X B 5 c d a 4 j Y G W 5 5 T p l 1 R z 4 k E i u P G w q A 4 4 5 W G f G U 0 h p b g 4 1 X d a Q Q S x E k 6 R v F Y B m x X O i o q p C A B C I b o 1 x L m Q L c / H 4 8 n V C I p U 6 b s w e L E b T F n m Q X C B / P u w q K p K E B s x P K L i B d W r F f V S C T e B D P 5 J z r y 6 G 2 t H k R P i j s r G o b b D D W Y 6 R f S l L Q F T O 2 1 c J 3 Z Y P g l 9 Z w B J D u U T 3 + X v i W X 5 t N / u b s m / n C T o U x B n u t k l 4 6 V x B a W d 6 s z W m j + M m r K O o u M P L L A y 2 H z g o 3 Q K d r t k m M p P + v 7 s Y / a 5 R r O i y n I v I 5 f e 9 S v y o f S R c W k t l P S O D E s L i y i W Q Z U / 0 A / I p E w l u J + z I j C a N b 2 k H H 3 q q w D B g D o / D N o Q S 3 E X R p u L b O k W B F Z O W 2 w 0 6 U C F i 1 q C 1 D W o g g p n 4 t k 4 r x T d 9 M J X F / c x l 6 6 S 5 q K v e r C h z V F Q W 4 t a 2 g L F D H U 0 V h K s m Z g p z T 6 Y a B U p + b c z t x D i / + M 2 o a n N W R 2 e i 3 x C D s 1 h w O r k Y 9 l w 1 6 d X A 8 U H h Q 1 1 A z 2 c 9 0 o 4 N Z i m z J n n x a Y s E x C n 5 G B x 0 D R K W s q g O R i 0 M P 2 5 9 j G f n c I r u J F 3 B K t + u d G M b 0 N b 9 h M w m 0 O 7 K G v d R r D Y o n w O p k B f 1 E I 1 i U u w V p S U 0 L M C Z K c P j m T k L n Z 3 K 8 B V U O F G 6 3 5 o j 6 M j A 3 j 7 X f f w v O X L q K j s 1 3 l Z S 1 s c X P j I o q + X k W K t 8 Z L 4 o C a N 0 T f g W S K Z V Y x 1 D a v J m i N a B y 6 C M U W v y m 1 3 e K 3 h P 0 Z N a h 8 7 q A i E 9 E e C c o x l w x e 4 w C Z i A t 9 Z S Q K v n 2 T Z i + 3 b j 5 x w K 5 M y n P b y B S q N z q j K X J n 1 S V 2 + l m 1 / D 5 q F U Z 1 f s c J k o k g m X i P h F 2 m i 8 E B T n w z C E K Q T N w 9 g + S r B Y M s m o t F Q c V E 1 v w q Z / H h 2 t M l E 8 G 2 o 7 9 H o c H J Z B s k E w N E P n c T A u 4 o u g K n 8 O P 8 i 8 c m k 9 d d r q p B 8 b T h 9 l d K G H Q 0 m Z v l L Y i v T L A u B c l E c O 7 T L k N G K 4 P g y m M u c C W Z W C L t 1 4 A q D Z W 8 n U T T c 9 X b r 7 B 2 X S K 3 g d 7 m U / j y s + / x 7 n t v C 8 H M g f T Z p B 8 v j 5 p V k B g y J + h L n O r O w O + x V L M c N s Q c t A e o M 2 e P o K n V 5 G f W + t Y + y W w o X 8 H F C d S D K o K m x U b q B g q F i 2 J u u d V q 3 q O w l S y q c H x e j y P k j e L m M v B 8 f 1 m t w 3 I m 5 t b b b 9 a J H X E B W e f v u 3 m v C n W z 7 o a z l k M u l Y Q v G I J W Z 1 f A m 4 t u 5 Y O N O K o 2 P Q m 4 E J A 1 4 2 2 z l a R f F b 9 s d c + t 9 u 2 t W x N C D p H 4 j 7 s d z V j P N C Z a R 6 x X J q 4 u m N M l T x M n u n 4 U k 5 N z k J u i p S o W Q 2 n K g G d c D D 6 R A c w Q S W Q 1 d Q 8 U d u + f K m B X T F U 7 S 4 b E q 9 4 5 8 5 d F V Y v U k o l I 5 r f Q H z 0 v E j + O 1 1 6 / j L / 9 9 / 8 J O 9 u 7 6 r 1 s P o 9 r M q h s M h H P 9 Z d w 7 V E E M S s l 7 t s l L w y R m s z A q C U T 4 X X 7 p f O j + 2 R K F 8 x c M m I 7 M 1 / 3 O w R 9 B G W m u V j D r j J 4 D i u I 2 d k k N r n c M c l E t A U 1 3 F g S k 7 Q m y 3 1 6 9 q H 1 r D 7 a I 1 A h b 6 6 M p d R 8 e a S o 8 g r 1 Y l G R M R C O 1 C U T 8 Y L 4 G U 9 K J p r X 9 H G 4 v x a r C 8 1 a e Z E U L p R x 3 L 6 m W / w Z k o m T s / U 0 5 p P s 7 T S 3 P q H 8 G f p G N l 4 Z 1 n G 6 9 3 t 8 e L p 6 9 e / j o J S t 9 D U x 3 n 5 W N F J y n 0 z 6 h v i D D 1 z w n J R r l l s t z 5 i C h H O B Y R F o H G u U 0 8 6 U M 0 6 O / z m x 3 0 J b m 9 U F 9 f N 6 W v k 6 X Z E x x o V E i 3 S q p e 3 / 5 J / + D b 7 6 / j O s r C 6 h J / I Q 9 7 7 6 N y h a 8 d d E b h s l P Y / X T + T Q Y s U V R s S / 4 l J q V 4 A C 0 s D U h i Y S x n z O f + F i h 1 o l W 1 g u i y 9 z a 3 / C l i Z b Z 5 h S s f E A Y K 2 J 2 j Q j z m s d B f 4 u w Y y G 0 z 0 H z 3 / y x G n r W X 1 M i Y / C 7 H U 7 p E 6 N w 2 k C l 8 e L z Z Q H n 0 0 / f c f 5 + 3 k P O F H N L U S 5 K J N B o L K o c B L k o b S p j e E 2 c 3 5 s q J X 7 I 1 s H n x I o R G 6 L h i B 2 M g v K l I 3 l 1 9 X a K j 6 4 w / / j Q L P K f N u g z 7 Q a O 6 + e F z e A j 3 d 9 C D l 2 0 H e L z L U 3 Q n + 1 V F A h + r J 8 L j F f 6 c N v j 1 n t 9 u d C w 4 l d S l t W k P W 5 m 7 G a D q r N q Y l i I Q + P z 4 e t x K w M + l 7 c e r C K y x P t i O v b C A e z 0 s n i L 2 g M 7 w b E X z m N u 8 t u 8 X E 0 X P K I 9 O 6 j m q 7 8 H J M R H r i 9 G G k z 5 3 D u r 7 j x T k 8 R L p H E W s 3 O K 4 0 0 V e 0 y i b t r 6 1 i P 9 + O D 0 9 w I j o U W D z Y w U 5 b c W u V 4 O r 8 r / l 3 9 t V C H g b 7 U m R 6 z X W 6 I K X d J t M / P B S 5 e Z B b L c / 1 m d S g K A 5 r E T D f 6 3 U l H z p 4 F V m e l 1 r K v j 5 O q 3 N 1 w c f d w l t H S Z S X Z o 0 D N 8 M p w 6 U C K E l + x 1 t + x w B u w X A H m P r 4 6 W l T R w u Z V u b d R U + u m R f s 2 0 3 w V H 9 t E 9 T i g z 8 h d I I m s a L C Z o E d l r S t 3 4 c 8 A R a h S X g h Q U + c 4 n 0 r h i 4 V 2 D L V k R T N N i s Q 7 q 4 4 z w z z i a 4 N f a x I C t e L u 0 q f w p o c w v Z X D h X O m C t 5 L d + D i w I D 6 / A F I / x Y W 5 D M y I O Z 2 / G r D g E Z q m m b d W 9 L I V D q r q x o 6 u l M i m S s T Z C x v 5 t x a l I 2 Y y G 1 K J 1 f Y S C L S D G R 2 w H F g R / e O A 6 5 r G v 2 J v t D P B Y 4 n k o o b s F V Q P c o 4 E f 7 a a E l N w D d q o 2 s i K K g R n x 7 M t i 2 X 8 t A 8 l d w o m q l v j E t f 8 h L l I 6 y s G 7 X S u D g f x U 3 U m d p V S 6 h 6 + H 5 + T 4 j Z r Z K 5 G Z B h S t U v B c 3 Y N J B I H 1 z q 7 P Z 5 8 d r A H k 7 3 a / t k Y t o R k S s m s Z I w Q 5 1 N 0 S D C / b s 4 I 4 0 x u x R F I p H C 7 W + / x 5 c P D v o y + v 0 y P h I H / p 5 3 A z + u B J D I c D d 5 6 8 0 6 Y P R u M z u N T C m G r t 4 y P E u V P Y s 4 i f z S c M V 3 I 1 Y S d 0 X S d V q v T N A H X I r d U e l G t p l p / 1 u K u V R Z M l 1 I R K n K Y 9 y Y r P K J y r 9 6 s N f v / N w 4 b N K 2 H l i y m k s f q s l U A W t J 0 E R j 3 l y i M C e + 6 g K W 4 t W V f 2 2 8 J F r 3 Z M 8 1 e c a B / D Q e J s p 6 R R A y W m d b Q C V a L e u e f T I R X G N n k o m o 3 x c 2 S t m C + F Q d y q / l C o B f k k z E o b l 8 S 3 s / w n D n 5 V N m j w 5 G X q m S 3 t c X N H S 2 X J X 3 D T S 5 h p D N C z E D W e z u r a s F b w 9 v r q E 5 3 I m / 9 / u / r z Q T y Z R O x r E 5 9 S W a u k 9 j b / 4 H j L 7 6 T + E R 3 6 M e 3 G L 7 T f T c U G H 2 / Y W P F l j D j 7 U u 7 A 0 J i F w x L V q t e l K Y S / R b g j 0 i A a u J R j A i x N o N r P L K A c h z + Y w 0 n h / 1 q W 6 z J z w b g a Y R T c 7 j F J / k R C 5 L T h 8 H n G B l n X F 7 D o l 5 k v w u U 5 4 O C T 4 q M D h y b 8 U r p p B 1 w A H O F 3 K p y k L y O + u I + F x N r 1 r P D s c f 7 z s z b Z 8 C L H O P c 2 c j H S V 8 N e N T y d S t W y X 0 X 6 z 0 K Z 9 V R h y T Z f 3 4 4 N R B E 9 c J Y 8 / A r t e t J q Q X d n 9 h Q s X j m w Z J U h Y G F L N m x E Y L u m U w B U R q 3 U A q 3 4 x I a E c d H 2 w S Q s m / R a t D u o L M x w v L 6 6 t o 9 0 + I R G j H U u p 7 2 g 8 w L J s 3 l B 3 H + p 0 i r i z c Q M v Q c z h z m i b E g B B O R q E 0 6 q N r / w W 9 5 z 9 A o M 6 O e R F f E g P t D 1 Q k s L f 5 D O L Z D U R m u u C + Y D Y x 0 / u 5 5 u i T S b c 4 x A U Z L K w h b k 6 g 2 u Y L t U u t / 8 W 6 7 F z r 1 Q h 2 J 1 K g 2 C X V 6 u H e i v y + Y 1 l L L R 6 I y b X k 6 N A P 5 D e t G Y d D 8 d E 9 7 k / M i J 2 h s h N o + t 6 V 3 z p / y G / Z 4 H e d 4 M + 1 N R l 4 0 Z L w W 9 m H y J b M 6 N p x y U R w z + S n t f t 7 K R O D J 3 R w c 7 / 3 x w r w O A Q k w W A P t R d T m B 5 u m F v N n h B B e h R K y w a + z f l F K E E l a H 8 x f U y / 7 i d i X 0 P R Z 9 o o z s j A P S 2 S O y O S M S r k + A E b u x O i C W L I G y n 0 h c 3 B F c s t I 1 9 O w i e k S z I c U w N P s g 3 5 z Q n M e A P 7 x G o E + i y z 3 / 6 / G L r 0 P 8 B X s 6 8 u u + 9 s 3 w 2 R X O d F E 2 T h c Y l Z l n b D 3 V T p W M 6 / x L L L a A s N i F T O I 5 n b Q F t 4 S E i 7 g P b w s L z P d J i k 3 E + l A x k F c 2 o 2 G 7 w W E m D I i h y y P B o T e A l m U d s F Z 4 i j y E R T 9 j P x 8 R h p o 9 N M g c w b a p R R 4 Q R N H F a D 4 l 1 y O c h 4 V w k d V i b I e u L h A W 1 t 4 9 q C F 7 s y 8 G x Q q 1 2 u m U C u v H t 8 M P x + R T T I 8 f b O P R q 1 / h P B d W Z v T 4 g 1 V A N u K M f i N v S H 2 I 6 V R Z W H X w s 3 T 6 c x x d L Y n C N k m W e 2 B y 2 F n x O K U I V s B o a 0 W g Z 7 C P p b s Z W e Q 8 l V Q C o T R T S y g + 7 g O X F c D 8 5 R 2 Z q K 6 A 0 9 j + R 8 D t d y j n 2 a S C Z m X R 8 R y m b V m 5 m v / i + M v v b P 4 K u p y s o B S V N g L 6 P L 5 z x 4 s 1 c G p G P N 4 s 3 F M l 4 Y M h t J F 7 v c 7 f Y h U 4 w h 5 G 1 B L J V E S + T g d R O 1 k T 6 C + 9 B 6 v e b u 9 T Z W 9 7 i n k q Y y 4 g e t T d 2 O 7 k 6 o x Y 7 M + v 5 m x o N 3 x V / h D o s 0 D d n B r 4 0 V D 2 S E 1 4 K b f Q f F 3 O N 5 m K l / V j Q x 5 6 G 4 I X j Q q 6 M 1 s o b R 9 u o 9 s Z z a i Q t C e 6 X d a v G 4 l F C r Z i e f s r l X A 5 q 1 b z E g Q R z z A u e 2 P W r t F j d m Y E I X o 4 2 r M X N R J Q X A x 5 M + v O Y p 4 r r h U f t z f S 4 a i q f u a 9 K x n P j 5 z E A 1 E j m r 7 w u H k S v T B 4 m g M z I C v 1 s c Q y E T U U u m t A x Y V a 6 5 F E D Y 0 4 2 B 8 G V 8 P h m t J h N B J + M Y 8 0 I s I T X x 5 j / H 4 r X / q M L y N k Y 6 7 i s N x F B v M u d F f 0 F M 0 p o F w J l 8 5 f w k U z y 7 q c j E p F Y n m Z y T n N m i t S N 8 u W I 6 X H 0 k 0 n 1 3 p 3 p j A E F f K w k r I 5 l F D i z w e l g O 7 T B w c w R K 0 v e E T P y k W m v U V F Y 7 3 h 9 F J o J k M k Q Y Z Y 0 p T H S n x E y L q X m o N 0 4 U c W m Y R X D M u v B f T p k k s s n E g f X 7 c 4 V 9 M n H q g J r 3 O G C F Y C e o k U g m P Z 9 A d n N S Z K O p X e 2 / T 4 J S t j o l j H j r R A E 6 l + 1 Y T X r Y 1 X J 6 h W 3 J c U H S s I w 0 t R s X r d I s 5 M M 2 q 7 8 t e f G 7 4 a I a 5 B + e L u B i X x H n 6 u y j 9 T R x I C i x F D M z w m 2 U S t J 4 G p d 8 V 6 T f b n Z N B m N R O j i M z G Q H f v T 4 R I 3 n R I 1 X T L Z y M Q X N d z B r v C 2 k y 4 A w i 2 C y e o + 9 E x + h l 0 p 4 d F X M v 8 v / 5 I C m 4 p 5 L l 4 p 7 2 O 2 d 3 S 9 z V o t i M S 8 a x v w e G 9 x u W J K J m 2 i 3 H b K 8 f C s 1 K 4 J k 3 G F S H I 4 b M v h e G B H y y 0 d r F 0 U + L a Q K 2 9 j J z a j n I U 8 b O k P m W q p a 2 G R i K e M X H c v s G Q p f S l 4 T 4 R h F T / i M O l Z p b W B 6 M Y Y U W q U f N T x a S c D t l / 4 S I V N M L C L Q e V q Z q S S A J 1 h / M / M n Q T E X h z d g Z q o 4 8 Y e z p i B l o I i R O W p l Z q G w 7 7 h a m + Y a p 1 g o a F b j p k Q a 6 9 D B C k 8 R O c a 6 h h c H S m q y l w t b a d a z L 5 l R 8 a Y Q l j C 4 + E E E M t f d / V x w x e M b h j 0 g 6 G 9 w 9 r s W t n l E P 8 s f M V V E 4 X o Z n w e C Q q S 0 E K m a O H o h K Z 1 T o 0 o E L 4 + U E J W G c W 7 W V o u S k G r + h 7 8 V n + o f w e e v D l Q 8 F 5 1 E d 7 + 5 T a g T H P 7 0 L Z h v W A 8 c G E 4 z r h 5 y p Y T 4 S 8 1 q v y Q u 4 b + / a u b E M d J 2 n T t + C P H f O 1 3 E 1 M 5 d + L 2 V a Y b h 5 u M 7 9 o 1 Q 6 5 8 R G + l 7 y O n m 8 h c n G G w x S h 4 0 + 7 v B s m 8 E C c V 6 6 m / X 2 Y q G 5 c B 6 u i v z c i v L q + j p 6 V K 5 i v X y F b + e 9 a n 0 J o I D m m 3 X F G A p g + r J 0 s L e P H w 1 + X 1 H w 0 A x v Q l v m N d T 3 S F + k Y D 5 4 0 R s D s H v z x R U j R N m s t g g y V h 1 i s e Z Q E D 8 n N v m S I t W G p V k S u W 3 1 C B i 5 c 4 9 e W T F o V d k K m b h F h W a u 5 7 D N 3 d 3 8 I V I c U 4 M v n f W I y a G O J l W 8 K F c z F S R i Z k R f V F d F c z k I s P D y E S w K M r Y y / 8 j F q / / f 8 h l q u f H H s W E M D X m C z c a Y D d w e Q h T p V j z o h b 1 y F S W f 0 6 U 9 Y i 5 Q H J H U w 4 t Q 9 U E C 4 r k S h q i 4 S U s J L 7 D y r Y p 6 W 2 U j M N D u L W I 1 a w T u m u t q 6 o t u c y E 4 X q g 0 K O G t s n 0 z Y x p p r 0 9 U k R p y W y b W 4 6 N A J x k I g Y G + l Q b N 0 r + 5 e Q q + 5 U a 4 7 1 T e b x / O q 8 c + Z p m P x a Z / D J G 7 C w G I r n w r Z C J b o G Y b I W M e d D C V r r m B x 4 T b F X 2 M 6 v 0 O s H M C 5 r / 9 E k J / s p P 5 O 2 h O G D y 7 c S L a I + a 2 1 v y A j l I u c l a + b 4 B 7 W z 1 l R T 1 D N Y y t 7 G 8 8 Z Y Q U U M h s Q R f 8 y B G O u + I E 9 + B 1 m B b Z T D L C b + f 9 6 l y Y y x 2 e d R k J Z N M V + 9 / g d b h F x B u M k 0 O Z x X b j e S U M t F i 2 V U x I w f F e d 8 R v 6 V N i O X C p w / c 4 j / l 8 M I g 5 5 K q / Q I m + W 6 n H 6 n n 8 9 u X V Y C A k v i / X U / h 7 7 8 Y U c V l 6 K f Y o M m R L C 4 j n l / G z M r r c t 5 V 7 C b k x H J f H V G R 0 p 4 s z n W P y y e P 7 q V k j g s B P X j d 2 s S a D d / o W y v J G w 3 J a m v F L 8 R v y M u p 3 k n l 4 X + l + k z Z a w a C L x 0 8 + 9 F X W Q 2 m 9 j C b v h 7 K I m Q 1 7 8 H p D o L 9 X k v C W t C 3 K + z N w d 8 2 j r z c i L / R r u Q N Q J 9 U l Y H r 0 t U c G 3 M r u Z O I s 3 Y + y c P 1 U l w F Q Q 3 G 6 / o 5 9 6 G q I p Q u o 8 d t Z V R + d M + v N M 9 q / D 5 6 l k + j J J J q e 3 c T f Z 2 V 3 f 5 2 c r N o D 0 h j i C l o e A N y Q 9 u I K e / y I D q 8 r y A o 7 o 0 9 M X z c I o b b y w 8 R j H b j H 3 c E 4 R 6 v N B Q j k a 3 B A e k V x n i Y z 2 X 6 T u u J K Z F G Z + R a q B k 3 x F y p n t B d i 0 + q g Z r J h x D 2 n 8 C A 5 R 5 8 e q + M 9 8 5 V S 2 0 W j W T n R C J f W 0 e k M z a e R 6 H I 3 f F L I u X d Q j g N w 9 0 3 c a r D T O p 0 w p l n 9 u 2 M R w m d D 8 9 V S O K s Z 8 g U G Z b / s r G d n U W 6 u K W e u w w x 8 5 j g K B h u f o V H 1 M D h 8 o n 3 i z m 4 n z e v e 3 N 9 C 9 9 9 9 z 1 + / / f e R y A Q w P z 0 P D p b O + G P + u H x m g O o 0 o L 0 l + + I M B o S P + O g T 2 O D v s g 3 c 2 Z f F R M r c I u Q Z O l r + 0 y 5 7 W k E O g 7 u X E L T n j 4 M t 8 g h 8 n u P 4 G 8 d V c / r o V w Q 1 6 G O z 3 0 U O P l + 3 E w S V t / i d k u c I L f X s j 1 t q N Q j G 9 m S Z X u K 5 H j v R A L Z f E I t y N N k o H k 1 P 3 o 6 + q W R 4 u o j D J m z w / m X f l V A p E v A a w 7 e d K 6 6 x F f Q 2 4 5 Q w K U y l B 8 X H Q O n s P n w K 3 y S 9 + P K P V P b b C S n 1 f 6 6 N P e Y h P t o O 4 P d 9 J 5 a 1 x Q N d i t p d a q 7 L G T q U I m k T r S H R 1 T Q p T P S j a n 1 C q m 9 6 R l F g B + t V a F c 1 s 5 l F t x S x u m z s S 7 E x M B X 8 r g K r y c l E r A s / k u 1 a W o n o C 7 v m t 9 j s L O j C f i d s / C k w C Y T w Z I C T n Q E x + F z W w O s b F 5 T f + S S / N + l N D z J 9 H o m v 0 8 m 7 h q 5 v L K K t 9 9 5 A 9 u b O 9 j b S + H G 7 T u 4 M z e D K 9 / + i M S m a W I 5 l Q Z 3 4 D + M T M R 3 j y p t 5 P I E L I 1 U u d Z 6 Z C L i c n 0 2 m Q h / V L S 6 h d b Q Q b N c k U n G n Z 4 z I 7 D H x e O k Z Z F M x M 9 F J k J z t V R O H n S b H R 7 L r a n N A 4 L + Z r V c e 2 H n R 2 U q b W T u C 2 n M D h h y z L L r h m k i e U V c b C + W E A 5 U r 3 P p D J i N 3 q G W Y 5 j g U m 3 7 l 1 u C Z b G 3 0 3 j 7 5 J 4 y 6 / j g 7 D b / c m a c E t E j v t j r P v P 6 u p v M 8 3 m s 9 P + x z j D a w q 2 I B r r V d d r I F 1 J Y 2 d P U X I 4 N n w y K r f S 0 f J 6 F F a 2 D g n M T / S r q a J d N 5 t y X j X z x Y E 1 z Z j I M d / 8 o P o 0 L J V V g x g S j l i x e S Y x 2 m n / p r p z o 4 s S k e r k P t h v 9 M j 7 s 7 z j R G 7 6 A o K d V m d w 0 8 z Q r e E S / r t V T R u R y 5 Q Y + / / w K z l 8 4 j 6 C Y x w m j W d p W x 9 / 8 z T / A q y 9 f x L t v v 4 h H i 4 + w t 3 M w Z H 0 Y Z r Y 8 Y l b p l T y 7 j N m v j a p L Z b c e w i i x 6 E z 1 + w b z 9 r S K i d U d X c B z A 7 P W K 1 P g K E i H u A P m C t 7 s z g x y W 1 P y r P 5 v / V q h T L 5 y r g z N L 5 3 l G G C E s W s g 5 U 6 g K W q S i A P A J Q O o m M n h z m 4 G X a 1 z 6 A u / I I P d j 7 l N F 8 a 6 z J u n / 7 O S u i Z m i r n a d r D p Z X W 8 F s n C G v b y o r X k n E P K l K k G I 2 9 f T n V g Z 3 V W / J s o d h 5 s I z w U Q H N X S J l 4 s d w K Q t 4 2 M c v M g c L E W I / L J 0 Q z B 3 g 6 L 5 / 3 V z Y N 4 + 4 f 3 U 2 b 8 n M x M d t O y m B J q 8 F q g z 4 O d 1 5 0 a g 6 i U a o S V x l v i 9 l L D M m A 5 8 B g x I 6 F U p w r Z p l Z 0 h K o n 3 1 P M r H h T V P u I J z Z 7 5 x 3 u r / q Q a 9 L x / n B E l x W x g j X s r k 9 X q z l 2 l U 1 X l U U p w a s F / L 5 / / M l 3 v / n 7 9 Z 2 8 5 H 4 a j Y n 7 R K F L j 6 T 1 x d U G Q 2 f T 1 W E y F H Q c 3 E h i j m G e q M z Y g 6 a 8 5 u T a + Y 9 F w o l + A 6 r S i p g O + R 3 Z 8 V H H z C z L N R N s I 1 N I f N r g b o a L a C h t M K s N w M l R x Z w s a m 4 T y a C H a W J p O E e s y 8 N d a H F O 6 r I R L P P E / w W x b z 5 X U a Q S K Z U r N i Q T E T Y a 0 W g R N r z H M w J t E O 2 x G Z y T q 0 K f f H 8 C v Q F H Y + C L W h r b z P T i K Q t W 4 N D Y o K m 5 J F Q C y H N N C H z + 7 u Z p S o y E d y X q T 3 S L t 8 b l c 9 n R O K b K o O L G S k s H k w t 1 p W H j f L + w r 5 O N P l 6 1 P M 7 K y l 8 8 s C n i j X W L j + P F 5 Y t 4 p h g k U t b M 7 m l / V y 6 X 3 2 3 H k i m 5 / / F 1 + r R s a T j w / 4 8 L p w V 7 W 6 R K Z 3 K Y f 7 R A n z h F k z I / d V O K d h g v Z C Y N a H 9 u B h q s / r V z Z 0 r C 0 r o O L X 7 U X D W 7 T j f N 6 j S x I Y d c 4 k u 8 U W P A t s h 0 H 7 C 9 N / U j / P x 6 y I T s X 9 F n g F 2 B d N l r I 5 N G d j O U O U e B J d 2 c G u Z s J U f J 9 9 S J q D X X z 0 o I i 1 e 0 U C L + 0 v m n U g X t 7 G c + k E 9 D 7 k 7 1 f e H m l 4 5 M B i J E / G X 0 f 5 8 K x a n 7 + G b p S Z s 3 X W J h g k J m b m L Y h 8 i P t O U 5 G p h E p 5 g 5 M + G s S 2 C 4 q F I + g 3 R n v M G 3 L o G j 0 g 5 O / W I B M 3 k Y z g 9 0 V K 1 Q / 1 x 0 B Y Y U e b Y c / 0 R X B 4 9 O A 9 U L F W W i G 9 n r E l a X + U 3 9 H I e P Z F T G G q v J q 2 R M V C 4 U 8 a q 2 U Q K g e e k h x w m O n H 7 1 m 0 8 d / G c m o x O 5 q d F S D S W 9 K 7 2 S u b I 4 2 C o t V l F y P R c T K 0 Y / m F B i C V a q i 2 i N 2 w v r 5 j o d l 9 6 g h W f m o E Z V l 1 y w u t 5 D H b + y l E V 5 S t f K 8 O 4 x B W 3 9 e R 0 Y + R K c d E O F U 2 W K K y q W n A E i c I c u d q 5 j x t L 6 + h o m R d G u + E 1 X l E h U F b r Y Z 0 E O o 2 D L T r C w R s I 7 3 b A 6 C k q / + t f / e 0 P c H v D c I n Z 0 T l w S s m o t 1 V Z 5 R z 8 8 q / U 6 o I o D Z Q X h D x d H H z A y l Y R A 1 1 C H A b J r L H G M l s J c Q c m C m V 4 v C V E z r h V g I N R u y 9 / m M P b l 8 f M D z 4 F M H 1 o M W m y w l V 2 Y z B 6 S Q S s q a E o w G x T l / N J T H F i J s D k f T e G T + j y X A h 3 o w z 9 v B n h 4 0 7 u T h S L B d z 5 8 R 7 O P X 9 J + T V H L a T 8 7 p u r 8 L a + i p c c y 8 o f B x 8 9 8 I O r E q g h z v Y x / a k s V o B 5 L r H I T M U h 4 J z P V S G d H Z Q o 6 0 W l 3 Q j O b y 3 G b k u / 9 y K 6 1 C V m q r g Q A 9 r + v N 9 v H d X z U O J D 5 D c N + E Q K 5 n w Z B A M H n X E b 6 5 m 7 6 A q e 2 T e b a m E n z t r B i + 2 d P X S 0 m 5 K K a U B r 6 Q d I p C 6 Y 8 z w N l g V 0 R O L Y T l W I q u k 5 h E N + F D J b i O c 8 C I Q P L l t n 1 K 0 9 s i r + U C t G O u 7 J + Z l E a Y W 0 e a f y U y t 7 B d x d D Y l 2 c 6 m V o Z x 4 P t + v o 5 w 1 l 3 q k 5 l O Y T 3 n Q 0 p d G f y + v m V k F 6 g x 1 U c z l x W y R b 3 r M 7 P J N u b d C O Y u B J k b l p C 2 Y 9 y j o D I 9 j J / M I A 4 7 U L h s c k P z 9 b 1 d 8 e N P K e D B u i g / 6 Q u M f 3 h X N 7 5 I L a 2 0 z L Y V 0 Y U d 8 y l Y Z 2 P W / s 7 S w h L a F b k T e r m 9 e H g f 2 u i h O z F J Y X B g J y m 8 a K u 3 J B i O W 3 1 q h d h N m w 5 N M X 0 7 7 8 P Z o A V P 3 3 F g O u J U J y b m i p 7 7 e 6 s + E a k I J W L s g 4 k o g Z K U Y N c K S + D u 9 K i B R v 3 N I q N 7 w c 6 L 6 q 0 n J H S e 4 8 8 R R C H l F e 8 j H k g U N P t G Y 3 O + I y G X T y C U 2 0 N I 9 h v O 9 5 s 5 / d 1 f c O N v L Y p t u t Y C O u V y c a 2 B W Q V + U x V T m s J E Y x F h W N F N n X K R 5 C 8 Y 7 m a R a L Q x S e W 5 g I H 6 i S P l k b l O 0 l i G k H k Y 2 k 5 d z a 3 j x R O N O Z 0 D C J p 3 t L w 1 E L s n 5 f N h I T a E 7 c l I G Y C X A 4 E R 5 1 s D c r o b w q D j t H W Z 3 G D P y 2 R P 1 B Q 3 B L T s / / / Q K P v j 9 u / v n L J T K I p w 0 M X c 5 u I X g N b + 1 t L i M 9 v Z 2 Z I 2 w y p 5 v B N Z Q d 0 Y 5 F U T Y G j m 5 J s v k Z P C F i y D / 6 1 d T C L a P i z A x J 3 h J G t 7 B R x Z B m I B s + 0 j q P b F s r 3 P y V R q L C c Y f n J F j 8 o V P H v q V c P 2 t o 2 p k l 6 / q 2 E 2 J f x E 0 D 5 d n R G o v V v F N g U 4 m F x s 2 I l O m Z P p M y a J Z m 5 x R K A 4 A h q 9 n R Q P q e 1 M o p a u r L N X i z Y k S X h 0 v 4 T 2 R Y B 1 i D t r w + 4 P I p W J I x r Z x d 8 2 j 1 s p w g p 0 E Y n l l p g 3 1 N u n K b M y X P C r R c i U 2 g b G O X Q y M l c Q p D u F U j 5 C 1 h k z U I g x k b K W E f M k p t Q S E O 2 U s x 2 9 j p z i F 0 6 1 + f H 7 P N L 3 q g R P A z h 3 t + y M v 7 J t f J B O h F w 7 6 W K t X g S 8 K P p y 4 b J h k E o v K W D u c T A R r I z I n z 0 m a q Q 0 f u L c S E 5 x 3 M 8 v W U Q F / V g g R C g W h 6 y W 0 h w 8 f u W s 1 y x v 0 2 2 W s C V G v 7 s q g v 2 5 + N 7 2 7 i v v r H o S 6 z + + T i V n o 1 D Q 2 m Q r x p a q A A w l j 5 A 0 k R I N y 0 p d k 4 n V + K 3 7 Z X w K Z i A q h Z K x o r 7 g x 0 K 7 D 4 z I b S D v h h j b k g i 6 m h x O H Z V f n 0 h n E 8 y s i H 0 V S + s 1 g g c f r F g 3 j w 6 f f z 2 O k H X C 3 n o Q n 3 K H K 8 N a D n W t 1 7 a G 5 f x I n a e 2 C j j R x e s Y v o V T I Y n f D 9 N N o t n 0 9 5 1 V r g D j f M 9 D M u Z B q z G 7 3 Q p e B u i 5 k s W t j O M G K r o 1 h I C z X P e T 2 g R t C / 9 2 3 m y r v z w k 6 4 B c H S 1 h N / a h e M / p Z 2 0 6 e m q B N e b I M V h 3 m e i m C G r a 8 K m T q P U i m 7 2 a r f a M i F 0 d J K z v B F b 2 p H H 1 g b 1 W 0 1 l i R / p P b Y 6 k B 7 v j O v i 5 O G t g W 1 4 6 T n a U f y k h l W N 7 N h b t L H l y K V S / 0 c z 8 n H k + 0 j F f H C p g e 8 O H j H 8 s Y j b A I S l F p H T 6 Y D c 7 Q / T m x G m h Z E M G W Q b w 8 s q y I Q 1 y / L 9 o / 7 M K Z 7 h I G W 0 3 h t J 0 a E W u g 8 X j 6 r a F i 8 s W l g 5 t L 2 M x O Y n l F x 0 s T 1 U u / j a J 0 t P d g R 9 c i l z I r X A Y i l T S S k o i f v / t 6 F f / o z Q F w j 1 0 b u Z 1 Z B M R c c I J 5 W U N C a p J K / 8 6 A + 9 X K b 9 L M s D M Z i I R o q c z W P L p P v L g v q Y N i K m a L 9 T v o r E f I d r K M 7 f S 8 W v 3 b E u q 3 3 q n O 8 V v e n c B A 2 7 R 6 T k R 8 H S L 5 z X m k 7 J Q M x A 6 3 S h 6 u t y R 9 J X k T / U 3 V d d L r Q l r 9 w b w b Z 6 w 9 p c Q 6 l d F l 4 G b O i 0 s 1 O x 0 S 9 1 Y 3 c a 6 v k u g 6 O / 1 I C K J h e N R M B b u x w O 8 V F S k i f p 6 M 9 S d E O z D I a K X b p Z J p M V 8 z 6 O z u r K G i f F r s r r 2 9 J O 7 u t O F t x 6 Z n N h K 5 L T X P 9 3 c 3 S / i H L 5 h 9 U J 4 v o y w y 0 f P S w f b e m Q R a + 8 R U 3 8 z D H / T B 1 a a B c v r B u l e 5 F c x B p K n 3 l 4 Y D P h T r D b D u w N L q Z b x x q q K u G T n T h q u 7 g b v 8 d U W q C U E 4 f Q V O i v I H X p T O v i 6 d 3 g g M + 5 J E 3 P L m M N A c u b N c u a 5 U I i Z 2 e g l N L d V z T v U w 1 r 6 N s W S T a F 7 u 4 8 C a 3 6 s i W S 1 S y T U v x k z t U i p 7 M N x 6 S k n 6 e t i a 1 b A d E k k r f t u O m I k M Z H B u x Q l W O N 1 L G a p o y h s T B + 2 Z 5 P e A P U V n U C u J 5 I Y V f + E y / E F r q U E F b E W z T Z l a N D M z h 1 d f v 7 x v a n K X D N a X d 8 I Q x 8 7 4 Q d p V L A 9 C 1 w 3 8 + 3 / 7 H x A a e h P v n A + h u b k J c + L T j n W W k M 3 m 1 Y P g 3 K M z S 5 y 4 O h / H 6 v w 2 3 n 3 5 x H 7 O 4 e L e b Q y 1 P i f m v A G v J W x L t 8 U 3 f a 5 + u 2 0 m l 0 U g j o t v a x 3 4 C 4 Q i l C 4 q 3 3 1 Z w 1 r 6 F o r W N p 2 p b A f O d l V q j R t L 0 u m D Z q P Z Y M O w L P B L d S Q q 8 d 2 c R y S b p l K I u N m a n U N V L h W h W Z W O W k P b 8 v 1 m t f U / U 3 P e t S r a c L 5 I G 6 n + P Y J S j Z + 1 k U 6 J a p V j 4 a Z K N J C p L b n C g G i R C v F s n G j P Y 0 S k q n b u 4 L k J V e l J / t m L G O 3 K Q 7 U o i x l 1 Z c s F d 2 k e i W I Q 7 7 z o x 9 p O B A n R A p d O t i i f g B E / Y 0 V 8 R r e O q 5 t B v P E c l 8 K 7 0 T / P k s 2 i f V 8 6 e H 0 2 0 t I N Y Y c V y m s i c W N 7 o k k 3 t j A y O l R l Q t 6 U f m D Y 3 Y l C N g f v t g + x d r O e u g 3 O C 1 L o d X Z W 9 t o i U q m M + K g B l M V c 9 1 u c o G X 5 2 Z T 4 T p k d v P t c k / i e 5 n a m 5 b J c i 2 h D L t p k y H v Y K + a 2 E N P V X L 9 d b X B L 1 6 9 n 6 i 9 N + U u A K x E X D W W 1 w V Z 2 C p 3 B C Z W x U E y e x 1 h f x H 4 L 2 J U O a T N f s X j L Y O Q y x 3 H l f Q c 4 W P j Y T n t U G g / r r C 1 Z C a P O A h 0 h X 0 Y 0 E k n n g l 9 O 5 B M / x D 5 f L p d H I H A w q l a b p Z 7 Y 2 1 K Z G 6 F w Z R e H l 4 d T u L 8 R E n / i o C n C 7 T e 5 q 8 M D a 8 s X R u a 4 t S l L k t n 7 4 9 L P 6 o y M 1 k 3 h q Q X n 7 j Q x e f Q r O l z U B H f l b 7 8 b r i a T d N q E h o X 5 R Q y P D K F 8 o 4 y t U Q / c h Q L a H s m d c h m 9 j G l t Q C 6 C Q V X r 5 h m O Z r g / n p G 3 r e I s x V I B y X g a / / X v / j t G R k b w 5 t u v q e N H 4 Q f x v S 5 b y 0 V s x J N x 8 X X z K q h R C + 4 + y C B P V 5 O O u R 0 3 p j c 8 K O e T a l N p G 2 w n 9 h n b j m u m b P + 2 E X a z Z u o V 1 y X Z m e t / q X D F J j c N r c 9 q E V E O x l w Z u p h n n q A f 3 9 3 Z w K s X z D o R l G j G A y H J y E N 0 h c 6 o e g O N k i T z a Z F 0 4 U q 4 3 C Z B u c B l 8 W Y 4 n k m o z z X Y J i W 9 m E E h U k J r m 0 m S v J 6 C 3 2 1 + 7 8 G q h q V Y x Y / a X Z t D t G M Q b m / 1 4 G e p K a b 4 s A a B E 9 Q a v z t R Q F Z 3 y b l k s N X J b n g S l B 8 K e U 4 d J D C x N L + C 0 E Y v 2 l + p v F + + K W Q + L w T k r d g D U q 7 V E D M x I 4 M 1 b K 0 6 Y V T u v / + 3 T 0 Q Q 6 b h w 8 R y + + O w K / t k / + 5 / g F k 1 i r b R p D O l P X d N V 2 h G 1 V b Y c Q K a k w V 3 c x e L c H F p a o h g b F 8 F h n Y j r i b g I 1 D m H 5 P R z S a B 3 J g r w i T n I X e v H R S P Z A a R G 4 L i 5 v + b F c q y x N v 5 L g i t + a 9 N Q t j s V 1 W l H D 0 n n 7 t 0 T w T n E e h I i 1 R J J R L M R 7 P T O 4 + H q q a p F e A S 3 z r z Q X 2 v 3 V 2 s U h t v t y J d z s a A N r s d K i 9 k R X v R j Z c T c C 9 a J / s h L + O R B 9 b z W 6 t R 3 6 J 2 o L s B J 8 P y 1 2 o w D g g u L X / A U s C K m 5 s n u D i W N C a f f 9 z S Q S i d Q F J e k f E 3 H w r h f t K H 8 t p y e O t g t o 9 C Y F p P 2 p F y Q a C q X j F e a c / y P 2 f G d Y U N M L / M 8 2 V w G K 0 t r O H l 6 A k n p g 1 A w B K / P q 5 Z v N P m 5 f k 3 M U p H 8 9 X a c L O 1 J H 4 W F s / L 5 W i T i C S F P B n / 8 b l e I e l E F C m r h t C Z U k c y u + g K w H h b F d O 6 P X s S X M z 5 V J + K v B f u F L u v h k w d e v G + F d B W k z 3 S R o F q E k 4 b W M Q e o E R h c c O Z 3 7 Q / q s p D N m p P g h O D 5 g X V s 5 8 x I W n f o n G i g i k l R f i i / c U o G n Z g + N C 9 t D E Z e r f K f i P k b f 4 e R S / / Q e l X B e 6 c L 6 n r 8 R h a T 4 t s Q d L T f F X N v a V r D 4 E R Z R c Q M r C G e W 1 f 1 K L x u K x x W B 5 y b 6 m 4 6 W C S F f q Q t p c t z O o w R A w s f r W A m n I Y 3 2 o 8 z H V n R E B 5 F W K b t M B O f z w u T B d w S k / Z i t g j D q p 1 n 0 F S W 9 z A j Z B j h M Z 7 Y w P j 4 C P z B I H Z 2 d n F n u w e / q 6 m c S j / 2 U o 3 / p M B u O M g T B b v 7 P v 5 2 B i n f C I K O b V h 5 f Q w 7 u q y 8 y L d F K 3 G e z 1 6 9 3 Q j b 6 Q X p x x E V A Z 3 d N v d V / m u D 5 i Q T 9 9 p V j W l h s K 2 m R f j R e 5 T k 5 s t a T G + 6 6 5 J J r Z G x y O T z 5 N D T c W W f T I S T T H T a 0 e m S w c n f c e + n L h H O k L u N c u n g Q D r X m V Z a l R V w h r p 9 G G g 1 N S c X E P L u + s U / I F g 9 J x r s U Q G I w 8 h E 1 C M T l 1 8 7 T Z 7 t 6 R j + 7 b / + j 2 h 7 t Q O / f + u s O P F R 9 P T 1 q L 2 L O 0 U b l k J b K I U 3 0 T / Y h 6 a W U Y T b R j D S P I D x i X H 1 O H H q h N J E J 9 + b w N n z Z 9 A + 5 M b E q Q l F J o J N y B 0 q O C n q B H 0 T G 8 a M t D 9 v U h 6 c X 1 L H 1 P / r 4 / K F A Z Q K 1 f N 2 5 W J 6 n 0 y / P 5 N X Z C L q k U m 1 q b z N u U A 3 R t S C x H t r f 5 1 k I g 6 E z W 0 w / a Q j Y h Z i e R J Q k z i 4 u Q + a Y s w 0 Z 3 k s J 1 m O Q q 3 5 R p D 8 y 3 c / w + C F 9 6 w j w C s y 4 G q 3 W C F 4 p C j c 4 7 K b 8 t 0 y l v u 8 a i K V 1 8 P r p P / A x F w W l G y E n d Q C 2 i O V E g B O L H 2 / g l g w i f P n T 4 k g M A c 4 T d y d z K I y M / N 6 F q W y G Z Y m g e 9 d E 0 K H f P h g O G + G z B 1 w p h 0 l k 0 k 0 N Z k C J y d + U C B Y X 0 N Q U x q i 2 d 2 n K + d i l g i L Q d b T Y P w U i 0 V S C P J y 7 b 6 y U 4 W C v r J K P x o X U 6 8 R t l I a w m J N Z u T U i d w y p j c a L 3 H / a 0 E D g w C I + s 3 q N / V Q t i S f D e 6 p W w u 7 g 1 i v r x Z 2 r b m d 7 J z 6 2 x B W X 7 L e Q j 3 Q Y Q + 0 V E K w p 7 r 0 u m Q i e A Z 7 D Z t 2 n k U 6 Z C C Z L 9 W A 2 o h z 5 / K G z a F g k 4 k 5 g k 6 s f b o B 9 4 A H F y 6 c 3 i c T w R Q g r r V i Y V C b T M R K 7 B 6 2 m w r o d M v g r S G T g q M M x t r q h p U b e L i P x y t 3 k o m Y s 8 p p M c + R i x N t s J Y F d 1 M n m Y j 9 v i p m 9 1 O F i r q 2 T y Z u h J e x S h 8 4 c W f F i y u z X j W / + I x M J h q O o O 9 u 1 q / / w D V H r o n q j t P l m B O f P 6 w 4 w S 7 H 5 C g 3 P 0 5 Z + X 3 E Y d t 3 K s j P U D P Z F U 1 Z j / w 9 h / / A T e H s o o l M f R k + R J p W Q T 5 G z W Q v H G Q N C G Z n v C W + A u E s v l k P K s N e b j l / J 4 9 b f 3 s f M 8 1 Z 9 P V V q u a y A p O d Y V 4 P X M z Y H V 1 E S Q h S f m D 6 V E 6 4 o u b v P 1 r a w Y m J M Z X G R E L q 9 E M b Q L 9 a / R 7 3 2 m 0 O l p X m y h S 5 R W g W U + s e N d H O 3 d R r L W X m 4 T k r G D E c T q w n p 9 U E 9 2 5 m R U V 2 b b B 2 e z R Q L V i f 4 R B C f f D 6 w Q w I g s v L j e q S E V U p P C w U S f P J h j M 5 s q O p i N 1 c R S u 5 H W t 3 m L J k p y 3 Z + J P D Z y I B 7 J r g t u Y s y S D w + E w T q L Z Q 5 K F w + P S c g O 1 z + H 0 s I 8 b 6 F T b K 1 8 t Y u u / C w y X T K e D 2 K C z f 9 Z + v r + N f P / g B w + 8 N 4 K 2 X z J x F L j O n k N j N m r u Z H 4 Z 4 t g M D X W V o Z z S k c 1 s o f 1 9 N i N 2 U g f a N N t F L J U W m l d Q t z G 9 f 3 8 9 k r 0 X q Q q U t C Z Y k Z n D g c 2 n D G / M + j L W b N Q d r u L s P l 7 V e y Y b d g / l S W t q o i J 6 m C V x 1 l G q + t + o F N 0 J 7 h m r U b Z H b d T L M n X C 1 i y N q F V W s B Z d O 2 K g t Z s g 6 E x F P z / 6 E a c R X k e r + U B A + 1 h m z Y C Q N t d i O I J m c 6 L S W H p T F 5 N P c 5 u / V K 3 J C M K p W C 2 6 g b Y O h d J J U Q Y 6 / 0 V q E M S W S / U Y Z 2 w w 6 v K h h 8 K w h A z m s f J G H a 2 5 s 7 + 6 g s 8 m N / / V / f h O t 0 W b 1 G 3 u 7 c b k W D c t 1 E m 9 r 0 T E 3 i u 3 V J H r E R 9 n J z i L g b 4 F 2 u S J 4 y g t l t E W E E B M 3 s J y 6 I Y N b / h k a W B W 7 t l I t J 9 D n d t J q X s 0 J L t a k d m J V I P 6 9 v V w J / B w F 5 0 Q t l 6 p T I 2 + k Z v H 2 i Y L 8 H o W G m V f 5 D A d R t 1 W 4 I f N h c M m 4 t 9 O Q u C t h + Y 6 0 M B t Z b H M n n C Y E w S U f L Y F B 9 I Y v o i N w u l I m S 8 A s c p s c C j I Q m N d X S y b C L r l V y q e r v 1 M H 9 S q k G l n z e v V b Z c z f 1 f D 1 b T G F 7 v n w 0 a w 8 1 n 3 4 U z G A j / 0 B R a C P x U R i 2 S 6 u K N 4 T i Z z N p B B b u o 2 k q 0 / d b / k H Z l t w k V 9 U + T g 0 z + o h W z B D 9 4 F k E 7 b H H m G k 0 y R Q q r h l 1 t + r r J T H 0 m w M y 8 n r a v M D g m l H r N H R H q h e S b w e y 8 l v u z A 4 F d y f T 2 M a k H O V y F E T r / V g T 4 b b 2 o z l x v q b T 2 M l / k D a v o Q / P a h / j 8 / Q g F C X x L / 8 7 F 5 9 i U + U p Z 9 X L f K 4 z w o R L o j G + r G M O 6 s 1 g 7 u O E 0 1 p x 3 V C 3 C G j E V g N 1 n D U X a g F 8 w N p X i V W 7 i M Q D F U 0 z D F g T I q Z 1 e d S 1 / q J m I v T m k f I Y c 3 / 1 A G l M c t 2 M U R e k p G 2 c O 3 f o X v i d X C u t F t M R e 1 S 9 Y 8 7 g w 9 O u N 3 m K A / E z P y 5 Z a Z y W W B V W r V m y U L 4 N H e Q 4 C 6 E p o b n t E J n k N F D s 3 0 z 8 h P M o 2 u O e K F P G v C + J o Q W H 5 J n Z E 3 2 z 6 0 d O Q h e / 5 O A l V W 5 I b Y N 5 j S 2 B c 9 i Y c 8 U D M 9 Q H w 3 D 5 p / + s I L L p 6 N o a j r Y g I 9 k g I 1 a u 8 h R y r P Y I r d h / H h N / C t 1 9 C D I r Q 8 d G 0 w f B a b g u M T s q Q c G K t Z m b q C t / z T 8 Q q i R 9 h J O d j c m I F e J G v d E k z w n p g u X g K x 5 l L m Y y S S x O 3 8 T e j 6 j a r J z 3 o s b x L l 9 I X H E f T I Y y / D 6 5 X m g S X y 1 E I q 5 B J q 6 T i A c M Q M h H 7 A o z H O V a 2 R w Y c n K W K 9 F K t e q N h n w a S X k d D / m p g P 4 w + s j 4 q M k s Z 6 5 p 0 y 5 8 v d y D 5 0 i o E a k F R m w E P N K L c G w s L q y h r 5 + M 6 r J 7 I O N W B p T 6 y 3 w i W n M C C Z 3 o H g s 1 B F 4 t W B 2 B L M k t l I L o r H r 7 / 7 x D B U 0 J F Q i U 0 Z z y N R C 9 B G W l 1 Y Q b Y k i K j 6 D W D z o L 5 T h a p Y T M H 2 G E H 5 x D 1 0 b + d g i / C 1 D 1 i u R u n 7 u 8 u 0 Q w 0 e g v G x A G 6 j f 4 f / h u z Q M I U R z a 6 c K R j T K C T Q S c n 1 0 H a z T 6 N f K + C R k B j E e f v 6 v 0 P v 8 P 1 R 1 0 9 3 W J K Y J J v Y y R Y o T l n z O j d 6 4 u z 0 L u Z Q R C A T V O P R 6 D P y u S + 7 H o W j 1 c k n M o s Y + 1 G p s D C + u B j A 1 t o Z I 3 q U S Z g l G / W y / s v h V E d 4 3 H Q E C t u u k T + 3 5 t L y 8 q o r 9 2 4 j f K u C q 9 y d o j G M Q i p + g 1 c z g z T M c j Y a E Y s U a D p p a G 9 x e l k B Q Y m a z W Y y f G F N F J J 2 V a 1 g t 1 G W X J B O 8 J m R q q p N v d g B y / v J 3 V s S r Q z R f X D T G Z e s H B b T M / o / / 8 / / G 6 X f / t 7 r + l Q 2 u f N 1 P + s 3 J a z F J E x 4 X v r c C H 3 u b y 2 h p i e D i a E S R n R u k 8 d w 0 b S Z F g + 3 W 7 O J g g / s v O Q u S 1 I J p T P V 2 A C G K u g + t U 2 d Q P D 8 r g s B c G u O s G G W U R C v L N R p T 8 v e k + f u 6 + G j u y 0 J m u b b l p S U M D Z n l 0 a Z 2 k p h f r 1 5 + 8 d g 4 B q G e 4 f H Q k F B E L J l H S 1 O 1 A / p Q b P R T f d U h 3 p V U F v c W z U H B K q G c b f e E K h W J S M o P D j H 3 j E c y Q M W 8 M 8 R l s B c x l u X j 9 U p W 7 F 3 Z h X H a Q K v R Z t Z e o H L p c a n I o w 1 G 6 L R L F R K W x E u v S h D N A h s 3 N u E 7 L Q O 8 3 V Q x 1 E a 1 E 6 d c d s I y x H Z q z 2 G F T W x s J m e E J C n r V Q W G 4 c L 8 1 k W 8 E S / B 8 3 J F I 2 5 m J u F 1 B d E a H E Z m K Y v Q Y F A + L P c g p r T 2 g v i K 0 0 K o C S u A k U o h Y h X P 4 W b M X z l 8 n C f C M 0 I 9 d W j J X O N i K U 3 h a j I x h + y U D D B d x G U m V y F V O V f h J E v u O s l E v D n W 2 N Q z W E N v V A a / / E e C 2 N s 2 k U w 6 Q / O O y D u J 8 s X W N 2 j t a F N 1 9 7 S L G l z c M S M s / s Z N c c p X z O t w k s l E z c C R M V s e 1 X H H X P G u Y J N J m X n W 7 Z z p K a k 8 N h L J S S a 1 3 i t p I J 5 w 4 T N r r q w o q l u X 7 3 Y 1 n V C p R c 6 g S z r f r K J 8 J 3 q W o F l m N P c V J q i h m r x m 9 d n t N a s v 5 F J I J q W p t y v 3 Q j K t r 2 0 g m S / + d D I 9 w 8 8 C L Z x p R 3 n q o O S 9 c m N p 3 7 T j X M Z a n J s u y 0 g T j n H 5 Q T D g x h b D T Y K e t k p + m X P f W o L a K d D A 1 D M e C Z k s j U Q N 4 3 5 V f l A + q t 8 1 r 8 c 9 S K K Y 5 8 t c N T D Z l s H r b 7 x 8 Q J O w M i z X I r n 6 q 4 8 T J I d H P H Y K A 2 5 q t r y j Y X r D r d Y C 6 Y k 7 K M o H s s X K N f P c t p m 7 n M x i f j e D 7 V h O L S 1 Z j 2 W x Z Y W q N f H P o h E D 7 1 o 7 a n i l s d z y 3 e l t c 3 K 6 g / s U e 8 L w u U P Y T E x g v K s f / d F B a N Y S G e 7 U W B a f i y H x t e w d d U y 3 p Y k F 7 V W 3 P K w X F t r a W 1 H W H y O s + Q y / K P Z N P m 4 M w N o G z H O b X S 9 i r M m D 8 g M Z x D I Y / b 1 J t I a 9 a F p 0 Y b m v g K F w E B 6 L b Y l s C c 1 B T 9 3 k V e I D 8 b G M s g x 2 k p H j l m s G x e R i O p z W I q Y a A w + W N c a S U q r g v + a H I Z d l M H 1 s U w a Z / N S / K 8 b R 5 t r A + 6 + f U n N W B P d M N R 6 W s T D s V Z t o M U O D u X x M k C W + m v E q n 8 i J b D q F 5 M 4 C 8 o k t X L h 0 F i + f a B y + r 0 V M u N J i T Z 1 x 8 n c / I F M H O 6 k 8 f B 4 R O t k C + p s C Q i 7 x B 0 W r 7 R h u h J l v W B K i l u 4 J 4 U U L e t r R F Z r A 8 s w W B k 5 U 7 2 e l 4 C i 0 M r u X x u x q 9 X Z B T 4 x n J t 9 T x z 6 h W K x j V E y J z 7 f 3 8 F Y m C v f r Z v I o 3 9 x v d u t F U T e Q F 0 2 U y c t g l 9 d d Y Z 8 i V C m 1 B U + k M i A + 9 O W P r C + n Q M E s b k e Z J p t 8 X L O T P I V 0 a x 9 v 4 D 8 t X U H n u b + H p m j b f i C i f L W M 1 H N u V W v 7 K H A d E m t P b E 1 + j m j / B Y T a e n B 6 W M e p z o O V c Z P Z b T Q F z Y I v L M T I w A x 9 K G Z t L G y V M d p l k o g m J s 2 y 4 2 I j n k e X x 4 e F n F v 8 s j J 2 d 3 a R 9 J q 1 4 1 X 2 g w i 0 N f c 0 e q N 1 Q t N x a Z e o C 9 u 7 W 9 C W / L j m O b o g z b H x j F R P F Y p Q 3 z z U 8 b p d 4 Y j l x O b q D J Z 1 6 V R x / p 0 o f 6 t j / k w e I 9 E Q P r o r 2 s 3 a R o b 4 s K c A 1 8 F K y f s w 5 k X C j z Q e k M Z S G e m p D G a 8 C 3 j O e x q u b v k s o + P C A a X V B P W 0 I s m T z 2 e h l 4 p g M Z j U 1 h z S 2 / P o O f c h g u E m R K M G X p f x W N C y 8 I e q C Z U t 7 A l x q q U / F y F y e x r W u b s 6 F 8 Y b d p l k M T N d H U c M R i F C + Z 6 0 p Q g n + m Y b i 3 m 0 9 A W V 6 T w 7 u 4 C R 0 T 6 k S z v i Q 3 U L o Y D 7 e z s 4 d 6 J D f Z Z w + n W F 2 w X 4 L 5 j z f L W L L H 8 S n h H q q U I R a i d R R H u z K e l V k M A u F 5 a T A S F m n 9 I y 8 r Y r U G n 8 8 o 8 6 X G N u 0 V I 6 c q 4 4 b m 7 2 q L D 4 S F h M m F I S U + t z 6 O n q Q G 9 v t 6 p p U A s j I e c 9 p E K O L q b c f 9 q K 4 w / P e R B u 5 m S S O Z n 5 p Z h x z v Q 8 D j a z P P M O d h 5 9 L / 5 S G O H O Y Q S i v S o l y O c P w O s L i C m Y x e l O Q / w e 5 5 z T 0 f h u z q t M y O X U N b U E 3 / a v a i O J T u j 3 r X V J N W / P x t M Y j 5 o 2 4 / b 2 F t r a W u U a z e v J f F N G 6 P X 6 5 y t f F 1 V N 8 5 j R z D B 3 M P S I R d F Y G D 0 W n h H q q U I R i o U o b Z + o F n d X P D D S B l I u D U P p E i K l M j a b 3 Z g 4 a Y 1 q + a O L Q 6 S J D 7 P k y 8 L j c q O v u T o 6 W B A G G I U y E u k E l l e 5 b W c A Q y O D a k e O R u D 8 6 L + 5 8 U c M v v A P E P K b l U t Z Z t k G a 8 6 l k n v Y n v 4 a k e 6 T C L f 1 I x i K K K m e 3 Z p E s P O 0 G v w k + f D C M n r e 7 V b V j Z 4 f P G L J y H H B 0 9 R c v r E q D z G D N U Y t 6 2 B y J y v N V c L Z 9 i Y l C J z B l b n 7 L v R N c J m 5 S y 1 T s a G L a e t + R V N l s r X n N X y 1 6 D v g F / 4 k P C P U U 4 X 7 t Q / + l 3 8 5 P t B i + k l i x i B U 3 c A 0 d 3 o X S x i 6 Y K C 5 B w j 0 u d C y I J 3 b 6 1 K p M j S / q A k o O a M B r w z g g y R h 9 I t V T s O h I H q 7 O x G d j u J e c Q X J n W 1 s b 2 7 L I B O J L u e g J u M g y 1 8 3 8 G l q F W V 3 S M g q f k w g g l j W H K S l I s t p b W P x + n 9 G p H M M X S P P I d L S J V q I p Y / N a z e K W Y z 3 R f B i t o C B 1 j L W v e t o b 2 9 T u X f r M U 0 N 2 E K + g K 3 M H C L + J 5 w c l c t R W t b v U g E d p G V s d o s G a a 1 u v 1 w h o Q q C c v P s y a U g L g 1 6 s b O T R N 5 l I G h t J E 0 s b b k R b T E z S p x j 3 C i W s W E U E B n 1 w u V z q R y 7 p 4 p n h H q q c C W t o I S C P G N 6 D m f m i V i 6 j G j N i l L 9 n g x + R 5 H I 9 f U N d J e 6 9 v 2 a 4 2 J j Y 0 v V W m A U L C 4 k 6 Q 6 I W c b q i u K i x E U C c 3 8 h S v G 9 9 X m V / u M P t y C 5 M Y t C e g v t 4 6 + r A E U t B l t 1 T C w W 4 H 5 Z C E 4 R Y V 1 S s V i S Q b y D T D q D Z D J l l t X S d t D S F k W r f w A l 0 b r c e 4 l 5 i / W y 0 x u h / I W Y v e J H u c 7 I d + p 8 j Z t r c z 2 R g m s c L Y F m V d P u z u 2 7 u P D c e T W f t 5 B I i y k Z x r T c 7 3 l H / b y d R B Y 5 3 U D P W k A l I H N z c c 6 9 E R / d e + Z D / V p R T S g F F 3 I 3 s 7 j f H s a l I Y e z I j C Y 1 2 9 Z X W o m X 0 w Q 1 j n w 3 v V V p Q c d B m N d B k Z N c M O J w k 4 B e d G S T U E v P r b q U m T S K R n 0 B f G H g v A H q p e E 0 K x 7 J 1 A Q 6 0 u 0 5 X B l Y N P P q s e N r 2 b c G G z f g 8 t z H 1 H f o J C 4 s j j S C Z K Z v 8 n 5 o k w 6 r z a N S x S K C H l E o H A f X z F X I + G Q I m D A y g 8 k 6 q 3 U J b k X d p / H m + N m U 2 9 t C Z l b m q t M 3 v I 3 O t x v m K 8 T O 0 U 0 t 1 e i l 1 z k S H B t F p E T 3 n 3 p y J v 8 S X h G q K e K u o Q q L O T h H R Y T S l 4 V 5 4 v w j o i 2 s P L M F D i f J M T i Z C e L J J b 3 Z D D X m D q N U G a 6 k J i O T v 9 h H 7 w S 6 / B W s i h m X g D N Y g L 9 K H 6 c D Z / 8 b k F + n 4 v g X m 8 t I M g 1 i o 5 T p T M 5 5 I w M W h 9 E o d W U O r 6 3 l E J T S y V 5 t T d 0 8 c h q R 0 6 s i r n I P X S r w M W K w q e 0 k M 4 n 5 q 5 X t N 9 2 a g 4 Z x 3 6 2 H i 2 M z f h p P D / E h j s I k p f m s / s V N w w R V C 4 R V P u Q N o n d 3 U P L + d a q + 3 R q q V A g g U y u U j n 3 s f C M U E 8 V B 2 T 4 X t o F n 0 W m z D c Z 5 R t l b 2 Q r Z C K s c R q L W Y U 7 R G p T C j v / 1 Y N x V 7 S a + F 6 T D x 5 a R 6 r B 9 2 1 0 N n k x 2 i H a Q X y Q i 7 0 x n O 6 L Y 6 I / h p P y 9 4 N S D u / J Q 0 0 X 1 f z U w v w C 2 r m z Y c 2 d c T N s J 5 m 4 E R z J 5 N z 2 5 S i Q T M 4 9 o A h O Q B P h s B / 3 V s y G 6 Y i M q f Q j v y e k / k a C o 6 J x 1 V u K I L W g c N H G R D C x j L O T T I R o 9 M C Y M N Z x n y u x + 1 V L / k u l 4 w u F Z / h 5 U a W h G G F i w f 4 q s N 8 c f a w n x T R p M j 9 E M 4 i + R 1 Z M x O A L h 3 d q c b 4 g m o 4 7 c T C r W w h Y T z I y b + / g X O s B L K 9 l 4 A 2 s o M t 3 4 k D V o O W l Z Q w M D q j s c u b 6 L e 6 6 I W 4 a / L 5 Z a F 4 z C 9 w o u 0 X z d S O Z j c m A P 7 g 9 Z y 2 2 U / P S N g X 0 R i f k l U v V l H j H L h Y j v g 0 s 3 2 Y j U Z a B X k 2 I v e w S 8 u U u 5 H N B D L e X 6 5 Y C U 1 t / y r X W 8 8 P o O 5 X a X d D F z w x w u 0 b B m m j K i J a A 7 h G z 0 c 1 d 5 3 + C X / V M Q z 1 V V H W h T a b C o 8 q q 0 / S X 1 Y V T b D I x Q d T e R F m z d j y s B 8 4 b E S Q T w Z W 2 m s s M G r B e n f 0 o T 8 r / j k E m o m / e j 3 C w V Z F p Z T e F O X n Y 6 O s 3 1 w v Z k 6 4 u O f m p H h 0 j b S O q D m D A H V W b R / P 6 S a Z c 0 f w u S 4 M t x e 7 g z q q 5 8 9 9 q / L 7 6 S z A v z 8 x g M M 9 5 f n A G t + 0 t d a w K R U R n 0 8 F 2 a A 0 O o i Q O X Y s M f E 5 m F x z r 0 x k l 5 O S 4 I a c o 1 K m 0 t L O z C q P J T M C d 2 W H j G P h q 2 o s 7 Y g K H w m H 8 u O T B N z O + p x u k e I a f h B o f y u z U 4 i P x m 0 Y r T r G N z D d p h F 4 3 J y Y Z L a u 3 m v c o Z D J Z t T W l A i M O / H P E Z m 4 c c O q v a D D j m p h F g y 4 Y y / K d U 5 r K P 6 Q Z t e 7 P o O + k X A 8 t M p 4 2 a a g d C 5 c y H g w F 5 D v c F d 6 K k L N g Z V t 4 U M h W I Q C D C Y u 7 Z 2 D o H r x + g r s A W m 8 4 s C y E I / H 6 m 8 + L 7 + j B j + t F X J g W 4 T A i D 7 m m f C m F + a 0 w U g W v W j d F v 0 h 7 W c P U b h Y D k Z D a F i e 5 b R a u V L U o 3 h R S 8 l p F f u 2 U X G i P m O 1 h Q 9 3 j g E k o 7 s y f L w r 5 a i e / f i q e a a i n C g e h L D I t C p m G D p K p x H U 8 0 U p n 5 v M F + G u 2 u K y H / G w e / v H K R G / V N j V C K E N M y p q d M w 9 C r j B / X 8 5 z r n K e 4 p J c 5 6 A X D z d c O N l j I J O V o e Y u i d a U a 3 e Y q Y m M C 8 3 W 3 k i G D F y a U F g T E 4 v z b a N C M s t k v L a w h 5 7 o E o q l J u U D e e X 7 K 3 F N L S s f 7 6 w U 0 L S X p U + t u x E O b a F 3 p x W a n E d B r M B C t o R V 7 v T e P r K / B o s 5 e O 1 t 5 q 6 B h T y D F 5 X 7 Y N F Q j R F S M Q S m p z Q M i A a L G W 5 4 + o t o 6 v G p z Q N m t 0 x t q I v Z y c I t X K y 5 k X C p / E u C y 9 / V D q F P i m e k e m q o J h S f O d q 2 t C m 9 J K a R p 8 c c G H p W V 9 r L N + a D F q h m g S 6 f d X c d L T 2 5 j P y T h 1 5 8 e L q E / L S Q Z K I y u O p B T 4 n P F r H M K w f K c R m I 0 e p r i K X T Q p 6 Q m J Q u 8 V 2 2 x d w y k 0 i 5 0 R v X N d m a b i M 5 g + 6 m E 6 b P l p R H t z w t 7 i G e 2 U R v 5 B S M B S E c T b m g C w k x x Z p r N Q d f b h h Y D e X R F s h D W w 3 C b 5 m 0 3 / 5 w A 6 9 d v q S e 3 7 5 z E 8 G + H v Q 3 h U U r t m C w r Y y t z R 1 0 d o m q F E s z d U v H d 2 1 B t c T E J V J A L 3 B 2 2 K t 2 v F D E r V P R q c y C l I 4 a e j Y X L G X / Z H h G q K c G i 1 B m g 3 4 / 4 8 b L J 8 S s K B n Y y m j o a r Z 6 i X 8 c b Z 4 V x z p I x 1 q O K 1 K c 9 K O 0 J h q s 9 3 B C 0 X 9 Q G k T A 1 C E 1 w v l f g / 4 s L p Z E W 3 q U q T X Q c s E 6 a q K 0 L b / X U f 1 7 O 7 u 7 a G 1 t E x 9 J T C V H c T k u d 6 o N t t j k I j h 4 i 3 o e p Z s l B F 8 K K w 1 k g 9 W O o t e z 8 H g 9 K I m v 6 M n x u k U B v u Y W M 3 E d Q 7 4 e G I t C w H M a v r g 6 g 7 d e H h Z C M 9 + Q 6 5 0 M l O 4 Y m I 8 / g m 9 w T L T f A i a a x r G x r u G O + F T Z T E J t T e M J M F f R r R Y 0 T m 1 4 9 s t 4 p V a u I t L / i s q e c G 4 I 8 N T x j F B P D V W E W t 5 z Y a D V 6 k 0 H i i t i X v V X p K J t t q V z M Y Q D L S h M F e A 7 W T H / a I 7 s C S H 7 7 8 d R e K U J 7 W H z n J z Q 3 N + G U k T q r n y G m s P e 3 c G J 7 H d Z B F + t H z n M T 5 k k d u L a o 7 z 8 j h v 9 b R 4 k 0 1 m 0 R 8 3 v T m 1 q G G l P q Y V + N k i m r d Q c O s W 0 Y / C h L 3 p W L k d I c a T t a S L 3 Q x b 5 8 3 H R L G 1 o C X r l e 6 J f 9 D I y 1 + V 3 m v x w T Q g p i i V o s 2 K O n f f L u Q 3 E U y X E b m R w v b A G f 9 u o E E l 8 q o B b l T f u b 9 H V U n v u H j j R p V d l k 3 d F z S X L m z G r L Z 4 N / l 8 1 9 g m V n 8 n B f 6 I 6 n G u v B z o O 9 L S O 3 D d Z 7 L 7 Y j K 6 V D H x n Z W D V 7 B X p 9 J 9 y t 3 M I X K h v 7 u 3 8 k E P 7 5 e p r c a I o 2 t B b o w 1 / u P 0 I X X 0 J D H d c V N r S L e 9 z S x U Z 7 w d A Q m 0 n 5 5 E q b M t A f g m p / I 4 8 3 1 F 5 d 3 z t B H 0 Y r 2 c K T Y E u + L Q Q X G k N m h U a v 7 q 1 i s v t 3 U q j F U X 7 M m t i P 7 P e 4 c c 9 v L a B g b 0 w N p 6 P Y q S D U U 7 z u H O + b k 9 8 v W u L 1 Z n 0 z / D b g x C K G b E C / t 8 x / r + d 8 + C 1 M f p Q 8 s I h u A 8 L R t C B 9 8 9 m E T h X P R F J U E r T z u f y c f X k E P y 4 X M Z F 7 j t 7 B J K 5 S m Y 2 t V K 2 v I a u p j G U h N x l v x t 3 E 9 u 4 1 F a 9 G C 8 t v l L I s e a J p l k q V x L f K 6 A u 6 8 G a 5 8 C W N o n c l l p J b M + f F f S s a D x T Y y z s u D D c b m B 6 Y 0 e 0 i 2 h f 6 7 4 3 E u K n N Z / A j e 0 t 5 H f b c G 7 Q q 4 r 3 2 y i J G f r V j B / R 0 I 6 Y l U + Y o P s M v z q o U V t O S 0 f X E E C R i a g Z 1 / l 8 Z Y 5 q H z I Q s 9 9 l 4 L + f h r t Z J H T N u Y j Y V z H x / C t E s j m 1 m z b n f Z w 4 l E z W 9 + j I 2 2 Q q l U r w i Z N E M h k 5 A x 4 x / W I 5 D e m a 3 T 3 m d 2 8 g 7 D X J l C u k R A M X k C 7 k c H f V D P / T m h p u r + w O s s 0 l 9 n K h r O C 6 9 9 2 m 0 m K 7 t 1 Y x + 8 A N f U u H v l N C h 2 h j X l M x w Z 3 d u d u F j m S s j K 6 A u d n C u U g U H V G P / I Y b H 9 3 3 4 / u 5 l P r 7 6 U O / S q F 6 R q a / L F Q 0 V B 2 U t s T x 7 x T T 6 X Y W f j H h W E R E + Q s b Q k D 5 l t O v u s 5 N v b q Y k i C G T B 0 7 P x Z L q I R Q g k m 2 s X g C r a 3 y m r 9 u f 1 x O u y 1 + V X g m D U + L B + 4 O N 7 S I h o 3 k L L r F m S f S n w p p n 3 e J r x K E Z s 1 d 3 X q 4 g 4 5 I H r 3 + b h S m x Z 9 7 x S e + i Q e u O + K H v W i a j n v p F b S G z U T Y + d 3 r Q p w X 5 a c N 7 K T c a A 3 l w S 1 b n C A x b i 7 6 8 U J f A a X p o j J h b S z v a h i w N i f I 6 W L C Q b 5 v S P v I c 5 + l v V n 0 M l / Q 8 M X 9 n J i B 4 r 9 Z e 9 U + w 1 8 2 X H s P 1 g 1 P v + W P W I N b z + g o z h Q R e K 7 a j 3 n 0 a A G j o 9 U 7 + D E A 4 R G F o i Y l O c b k e e 6 u + E f n q 7 + b z a c Q 9 J u a I H 8 v L w S t N h u z 3 w t p 5 f d S o j m a r R W 6 9 V C b 5 k S t Q G 3 H v Z N 8 X u / + J L E u 1 2 J P z v 6 X x V n 8 / c E h V Z 2 V w Q e x O 9 X x g m g e O 1 h h 7 x + b L h V F u 4 l Z e 0 1 H x + + a U Z g V g o 6 b 1 8 p 6 e w F P R G l H 2 w 8 i K W 1 f a C + R R T T i V 7 7 U D z u b 4 l 9 1 q e P M q l h P H B 4 B f Y a / D G j M z S s t i / f u 0 B Q c I L V k K h a L G B w c s F 5 V 0 N 1 s 7 M / w 7 2 2 Y y b K 1 Z G K 4 3 C Z T n G F 2 I d N m 0 t x u g k Q i d k 8 9 g h Z w H U o m I n i x O v J 3 d 2 Z L Z b z b K K c M T G 5 o i k x 7 G d O c / F 1 v K 5 I F D n 1 D y G D g 6 r q 5 f x P J N J 9 c x x d r C 1 i O P T C P r R p q f R L J R O R 7 K p q F Z C L + y + q s 8 q O 4 + 7 q u C w H F D K Z p 2 N o c x O x K E l k x Q W 0 y M T P k G Z n + e q D 5 T / v h G f D i j w 9 M k 4 e + k F 2 M 0 Q m 3 2 6 z t X Q u T S j R 9 k g j G q s 2 a 9 J / o h J B Q l Y z u 6 A m f C o l 3 h k 3 S B V 8 2 C d I f P a s c d Y K D k 3 N D j x J f q Q e J Y I P z T 4 8 S X 6 v j 9 J 3 O j L a Z p p Z o J y I 1 F U d U f K t s M Y a W Y L 8 Q 5 T Y i 3 j a 0 i C l G Q Z E r J v B S F w v u G 4 j f 3 E K X X 8 y 6 l i B G 2 1 9 A 9 k o G 3 q F q z e m 9 n 1 E a 0 I l / 3 D + u g h I f b c z h 1 k 4 c Y c M M n T 9 c K 2 H J F U f Q s c 5 p P y v k G f 4 q s M + c P 5 w t I n 8 z h + C r 9 T N U S z L a 7 U l Z J 7 6 e T e J R / A p 2 M 4 / g 7 a x + P / y h a B v R e q W l o l o K w o W L B O e X X L b N 5 M C P K + b 3 O T g r k 6 u k Q e W z W p i X T M I Z m F 9 Z h 1 e I x M 8 X h V w F 0 a I u G c z l 9 C q m Z 2 e R z m Q w u 3 E e q V x c y K o j k d u W e 4 i I x p h E O h 9 H 8 / k O V Q O w O d g F f U 1 H 8 C 3 z 3 l k j w 4 Z 3 T I g o P 8 9 U o 1 r 8 z d A o n m + P w h v Q 8 P G 1 L e x p O 3 h v Y A i J e A r x G F M w g I d P e 8 n 6 M / y q 4 d r 8 0 6 I R f M U c S O V i W R z 9 g 9 q J S K X S i I g p Z G N 3 N 4 Z w s 0 + t + d n K T K M z N I H M D y m E L k c q m R S C T L a A 9 L I M V r e B 8 E j A J M d B L i k 4 w + D U Q G 3 + c e z l 5 4 U + O k a b 3 1 S a q 7 B X w I L x L X q C L 6 s 0 o 1 p 8 P + 3 B y x N m d I 8 E s z U X t V h u S k w z j 4 H E 2 j b 8 3 j B W s n F 0 n W s S U n p U E c q m 3 i Z F T o K E Z 1 Q v k m 9 X A R L O X T k v O 5 / L K y G z 9 m U G 8 V N h a N E U X u i o L l J J v + y z h 2 b N 9 2 f 4 6 8 B + l C / 9 f Q b h l + t r J 8 4 9 U T v Z g 4 3 g x m L c P 8 m e j y E K C / K 5 Y Z + Q L Y 6 2 N n M g c S V r y O d T S 0 L u 7 e z g 3 E u t Q s J q P + g w p E u i V V w R t Y Z p c S W G o j u A s e 4 A / H W 0 Z e b r D E J v V O 5 h b X 0 D k 4 k B v D 2 e U 0 Y j i b 6 T W E c O 6 x g W E 8 / v D + L e 5 D z y C y U 8 d 3 Y E r n 5 W f z J N N N u 8 L a Y K 4 t u Z 2 u n h u o a T 3 T q 2 9 p b Q 3 T 6 M 6 e 9 3 4 Z / w Y a y r U n 0 2 L 1 x m n Z r d x C r a m v v w 8 Q O / C m I 8 w 1 8 H 9 t U R y V T O H P S R G I z g 4 H K S i T 7 N U v L 7 K j I R J B M R D g d N b V I o Y n p L Q / 7 H L P w n A + g 6 0 d W Q T N O b 9 U 2 j s K c D b p Z m l k E 5 2 t q O M 4 N N d c n E u T Q n m Q g u k z j f M 4 N Y I q H u o U k 0 7 L D 4 P y f 7 X s e y m I u 8 p x O x H n i G w y r D P l 2 o 7 M b N S B 0 f x R u 6 y r f j 4 3 T E w N 6 2 B 4 n S i M q I W B Y T z 0 k m g m T K F 0 W j l 9 Z x c 2 n t G Z n + y r B P q N V P K s E I I y 8 + S r K M u 9 M y I G R E 2 O a b D Z p t s d S A 8 p 1 q Q W 1 G v + b u b A q u X Q O n W s Q f 8 Z n n 5 T I K m m H 2 z h N O h O p s A a q 0 i o z O K 7 d W Z K B 6 4 a 7 J L q 9 C T Z o T T U Y G U q L B P r S 3 t u 6 b f g p y 4 u H B Q Z U u F H g t i H E h V K l Y Q m i 1 H V n x 9 Y j Z D b n W k v h y c q n T G 2 v I f J J G E h n c S Q R w o s u 8 1 v F u M + p X C x Z v m t p 4 G V t J c 3 f 4 Z / j r w f 4 I 7 X u / I t 1 Z a 4 7 b c X a t + E U b V E e 9 C G q L W L I T I c / B W f 6 9 V E n 5 G h d O i G / S 4 0 O w J Q B P t 2 k y N Y e E F D L I J 9 e 4 U I 7 n q Y j v 3 q h J s o 3 M f R T L r H w i p N g Q / y v D S V M R + 4 d w K X N F h I G j q i 3 J R J S M d B W R 6 A c R q V R G a R w u T 2 F 9 v l Q 8 q 6 6 l 1 F 9 A 6 W I O q f w u h n I l 5 D 5 L I f h u G O 3 h T n z X H 0 V B a 8 F 7 p / L g A m F D B E 1 C 6 0 N c t D q J W Y F J x O c H D w q N Z / j L h 6 W S 1 P + r M L u 4 j a 7 f t V V 5 4 q U 9 G W R i v u W n s h h v u 4 f u 0 F n r H R n U 1 z N C g D z a c + J r 1 U T w P N 0 y q C 3 y s K D l q V 4 3 Z t d y i G X M y N z c a l y F w E m E T G k X K 6 n r y I j T 3 9 3 i Q U t z E C / 5 G + + Q k f 4 o B c 9 r 9 d k W 0 x + J y V U 9 s G P p V d G 4 f h Q e 5 h E c 4 P a e L n R 2 d i o T z i v + U 3 E j o + a b v M N e 8 a f k 9 u X U k 5 s h 8 R n d c j 1 l b C b d a B P F p L k 1 j H S v 4 7 N r Y j q 6 P X J 7 u t z P m n y u i G 9 m v b i x e F A Q P c N f P r S r s 2 K C x a o H H Q t D t k X D y n y 7 / S i 1 b 6 J 5 W j 0 I X A x i r e c a 9 v J l z K + b 5 h G d / Y 1 g B k N B T 1 U 6 U i N 4 R E u d 6 A 2 o L X J I s L E + M 4 B R t J a d 0 k e b 2 r y J s F 9 T n / W f q j + X U 1 w u I v z 7 C H y e a p N U c 8 l g 1 r 3 Q y w W s x O + p Y 9 l i A g 8 3 P s N W e h r p x V 2 4 W 0 2 t S U 1 F M t F f o n m b i o j W L W n I f p t B 7 n l d h b 1 t u r K U c 0 / U N P e o 0 b R C F L 5 o P / 5 4 x 4 U / P Q i h J d Q r 5 m E I 3 F b n G f 4 a A f z / 9 4 7 g / v l 1 z 7 c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 N a m e = " C a l q u e   1 "   G u i d = " 1 5 6 5 0 5 5 b - 3 9 4 9 - 4 6 f c - a 9 6 5 - 8 8 3 9 2 d 1 5 f 9 8 a "   R e v = " 7 "   R e v G u i d = " 0 4 a 3 1 b 9 1 - 5 d 0 0 - 4 e 0 c - a 7 0 f - 2 1 4 3 3 c 1 9 6 2 6 c " 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 C h o o s i n g G e o F i e l d s = " f a l s e " & g t ; & l t ; G e o F u l l A d d r e s s   N a m e = " G e o F u l l A d d r e s s "   V i s i b l e = " f a l s e " & g t ; & l t ; G e o C o l u m n s & g t ; & l t ; G e o C o l u m n   N a m e = " 1 6 0 1   D e   L o r i m i e r ,   M o n t r � a l ,   Q c ,   C a n a d a "   V i s i b l e = " t r u e "   D a t a T y p e = " S t r i n g "   M o d e l Q u e r y N a m e = " ' P l a g e ' [ 1 6 0 1   D e   L o r i m i e r ,   M o n t r � a l ,   Q c ,   C a n a d a ] " & g t ; & l t ; T a b l e   M o d e l N a m e = " P l a g e "   N a m e I n S o u r c e = " P l a g e "   V i s i b l e = " t r u e "   L a s t R e f r e s h = " 0 0 0 1 - 0 1 - 0 1 T 0 0 : 0 0 : 0 0 "   / & g t ; & l t ; / G e o C o l u m n & g t ; & l t ; / G e o C o l u m n s & g t ; & l t ; F u l l A d d r e s s   N a m e = " 1 6 0 1   D e   L o r i m i e r ,   M o n t r � a l ,   Q c ,   C a n a d a "   V i s i b l e = " t r u e "   D a t a T y p e = " S t r i n g "   M o d e l Q u e r y N a m e = " ' P l a g e ' [ 1 6 0 1   D e   L o r i m i e r ,   M o n t r � a l ,   Q c ,   C a n a d a ] " & g t ; & l t ; T a b l e   M o d e l N a m e = " P l a g e "   N a m e I n S o u r c e = " P l a g e "   V i s i b l e = " t r u e "   L a s t R e f r e s h = " 0 0 0 1 - 0 1 - 0 1 T 0 0 : 0 0 : 0 0 "   / & g t ; & l t ; / F u l l A d d r e s s & g t ; & l t ; / G e o F u l l A d d r e s s & g t ; & l t ; M e a s u r e s 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A d d r e s s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3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V i s i t e   g u i d � e   1 "   I d = " { 3 5 7 5 C 6 4 1 - 9 A 0 8 - 4 C 5 8 - 8 7 A B - 0 3 2 A E D 6 0 B 3 7 C } "   T o u r I d = " f 8 4 5 e d 9 2 - a e b 1 - 4 1 d c - b 7 9 a - 0 9 3 b 4 e 5 d 7 b e b "   X m l V e r = " 5 "   M i n X m l V e r = " 3 " > < D e s c r i p t i o n > V e u i l l e z   d � c r i r e   l a   v i s i t e   g u i d � e   i c i < / D e s c r i p t i o n > < I m a g e > i V B O R w 0 K G g o A A A A N S U h E U g A A A N Q A A A B 1 C A Y A A A A 2 n s 9 T A A A A A X N S R 0 I A r s 4 c 6 Q A A A A R n Q U 1 B A A C x j w v 8 Y Q U A A A A J c E h Z c w A A A m I A A A J i A W y J d J c A A G g f S U R B V H h e 7 b 1 X k x z X 1 h 2 4 K s u b 7 m r v f a P h Q Z A g Q W 8 u 3 b 1 y o f l i N J o Y v S g m 5 n n e 9 a r / M B H z r p i J U W h k P k m j T 9 L l p Q c d S D j C N t q h v T f l f V b O X i c z u 7 K q q 7 o b I M h L 3 o s F F r s q q y o r 8 5 y z t j v 7 7 O P K 5 5 K G A E S j v 0 R Z n r p g o K Q D H r d 1 U K C X A c 1 l f m 5 5 T 4 P L B d x b 8 + B k V x E j 7 Z X v 2 1 i N a b g r 7 / / + T E G 9 d v 7 G U b g 7 v Y 7 V 0 p D 1 6 r e B V 0 e L a A 4 c 7 x 4 f r L t x p k c a + B d E o V B A s Z C H 3 x + A x + u 1 j g L J v I Z v 5 z z W q z 8 v 3 J o 5 z o 4 D F w f g E 6 L R d 2 u P 2 6 / r / d W c 5 L E f 9 u u y P O Z 3 N E x v u v e P 2 2 T K C h 9 K D j J 9 I 4 3 f E j R k U H j w 5 n h h n 0 y T M k g y e e D j S Z 8 8 v E j m g N Z Q W T W Q f c 7 j I J E p K T K 5 D B 1 t x g I u d m 6 j 2 Z O 2 3 v 3 1 Y n 5 u r u 5 g y J d c W I t r + O S h D 9 c X z I H 7 S 5 O J 8 P l 8 C E e a O B q s I y b m t l w 4 2 V 0 S I f r n x 3 H J R D z O m K p F o + / W H r d f 8 6 / 9 s F + 7 s p m 4 e m U f J P g 8 t r e L l t Y 2 9 f z W s g f P D 5 S s d 0 0 4 P / / V r B c F G Q t v j p f g c 1 e O E 4 + 2 N a T z L m w k N e k g H Y O t 5 a r v H g c b 2 w l 0 d z R b r 6 p x f y G F 3 b Q L G V e r d e T X B Q + K e O 9 M 5 X 6 p 6 T 8 V E l H b 9 z a X c b b v 6 Z F o J e 5 C f / T x 2 t Z G u V y G p o k q c C C e c W F y w w O / 1 8 C m 9 N + f E 0 G 5 h m z x 8 e h d q 1 k e B 4 2 + 6 z x e 7 7 k i l B r g o m k M S x K U S i V 4 P B 5 8 N e P B q 2 N F u G v O 7 S T E / I 5 b S K K r m 8 3 L Y 1 c 6 Y V n M O n 7 l d y e L 5 o c E / A p N w g H 5 L F E Q f l 5 b 8 O L 1 8 a I a Z I R W 8 z v H B a + n V C z i y r R c u x a x j v 4 6 0 B X O 4 f m h g 4 O R Q i b s f 7 L B 3 w h 3 V z 0 4 2 1 t 6 o n b U d R 1 u t 8 O W d + C H e Q / 2 s n 9 e Q v 0 U P C m x j k M q Y p 9 M 8 t c 0 + U g m + U v T r l g q w C 1 2 X S x n o D 1 S F v v V w F V p U E o o f s Z J J m K k X V c d y M 9 F x F e Y 6 N I x 0 K K j v 6 W M z 6 Y q N r k M + 3 0 y E X P b b r i s P u L 3 S + X 6 F 3 8 U 9 n Z 3 1 I 1 4 x X R 5 9 6 w P U X 3 J e u f n R Z O / r E z X o 5 C M x 6 x n 1 X C S i S Y N h c r k + u M P W v q 0 c y L U i P N 9 J e m f x 2 9 H X Q R o P T J t p T R l f c R y v 1 0 y E b V j 9 r i o N 9 6 J 2 m P 2 a / 4 V V V L 5 0 o T Y z H u 5 R e n g A h a l k 0 7 3 l H B z 0 Y M z I v V a Q z p 0 U W F r c e l 9 + U 5 R R g C 1 U V 4 6 9 P N J H d / P e 3 F l 1 o N v H r m F V G X V 0 W + L 9 u G 5 + c g U X L i / 5 l G S m Y i K v / X y c M W M r D U V j 8 L K 0 q L 6 2 9 r W r v 4 S F B S v n O + 2 X v 2 8 C A k h L g 1 W m 8 H 1 0 N V U R l G v P 8 g p V L 5 7 5 F U m 4 K 0 l D 3 Y y m v K r H g e L u 2 6 0 h 0 1 i 6 y K U K N g e F z T 3 N t b X r F c V d I p A D Y i p 9 Z c A e x w + C e p 9 r / Z 8 9 v P 9 o M R n D 8 0 P z G 8 P I l 3 w q W P E C 0 M l T K 2 7 8 c W 0 h g f r S z B c b n w + 5 Y N X B B q D E r O r W b x z R s N b J w q 4 P F T E 6 2 M l s b t d O N N X h C 7 E S w u R k n k o L d c c L C M l h I p l g V 7 R Y m 6 3 S U 7 1 O C Z i s T 3 1 t 3 + w f r S P 5 m p Q y 1 m v n j 7 O i N A h s n J f N 4 U E F / o r Z m 0 t O L g 3 i j 3 4 e s 6 p q W n q e v D R A 5 8 Q S h O y A R + c K e C S t H O x 5 E J v 1 C T H c T H W q S s y E l / P e f C D m N G P C 2 r 3 c L i + q f y C + M 4 U r C 3 S d 3 8 J c J L g c d D o e 8 7 j f O 6 a X I w Z g + 2 V Q E F M t M 5 m q o w T n W X x g z T R N C 5 8 O e 3 B e 6 c r A 4 e + U E 7 8 J V 9 h H T O p P v X e N 6 K d X h M y U U v Y 5 0 r n N a w n X B g V s 5 B H v p n 1 4 Z y Y J T d E 6 3 E Q 1 c O 2 m B k d I h l r k U l n E A q H 1 H N X n d g T v 2 H L d v s e P 7 l X g P 6 U f a q + q I 6 E m E A 5 G f x m p N J 6 o w 5 e 6 d 9 B t L n J e l U N k m l + x y O C y c C b o s k Z J R 2 X N u 9 p f r K B m 8 q Z P t m G t H f P E w Y m R K R i f n Y W o + M n r C P V i I s f d X / N L Q K y v s b 9 r a G R j 3 Q U 6 n 1 v 3 4 / a 2 F o 3 d n L 3 s B k / J 9 L O L 1 r H E P 9 A F 1 V f + d J y 7 I 7 4 R R e E S G 6 E v E W 0 R j R 8 I x r t V L 9 b B r 8 u 9 r 8 5 x I s y F r w i l d m d f M 3 B 9 i e R x G + d K C L o M z t Z r A s 4 g 0 n 2 Z x t B s b 7 m B u o R q h 4 W 9 m 6 q v z O L / S h 5 + 9 X z p 4 8 6 1 y L X / I d z j T X X Y S T 8 q W C 0 1 S f W w 0 r M J X 3 2 + D 9 U K B b g 8 1 Y s l H q g I P n m k U e Z 8 Y + P J / n O z 4 e n S S p C C w e 9 G G q 5 i I F W P 1 r F F i / q M S G T O Q F r g 2 S i 0 9 z V r C M o U l C X T r s 4 7 E K q c A t 3 V + n L G C p q R z I x 6 r c i x K M 2 4 m / S U d 5 O V 8 6 V E c 3 G A f V w w 4 P N h I Z t R z j 2 0 V a 1 Y 5 z L 5 o 4 k E 7 X l U T g x t I J A + Z H 1 6 u e F 6 K 1 D y U T w l n 6 u B 9 u e f i r t i 6 / E a q B J e R x 8 N G m a i o Y d c j 0 E n G h 9 U 6 w R z j s + P o 7 + z p N G e 5 8 E F N i 2 R f U 4 a P Q d V y q 1 o 9 5 h E G E l / i P S u Z M 4 0 x s Q S Z c V S R d A t p g U Q s w L q Z 5 D L O 2 C X 9 p 9 d k v D Y N u a N G i X O s m m O N K d Q j Y b P 8 w L S d t 0 F X i g r 0 G i E g y t 0 6 + g p q M C f L D h V k 7 v W x P F K p r k c j k E A g H r V Q V O M s W z L n X + R r C 1 E 5 E p N C P k S 6 j n o u / k n y G a U k N B r q 0 o Y 3 8 n 1 i L C o Q 2 e 0 J P M Z V W u 6 f 2 T G T X d 8 F N B E r C t q G l + U l D A 8 d W N z U 1 0 d 5 n 9 d R R W 1 9 b R 1 9 t j v W q M m 8 s e t I p v 5 Z M x s b h D M 9 g 8 z k n r o 3 G c z / y y e B r a y r W 0 t m m 0 N r m x s H t T 7 P k g O s K n V M A h n l t H 2 N e O H S F T d 9 O E i l S t x W U A S m O 1 h t f x Y K 1 X + V n U W j Y Y Z m X D n u / X l R T z C H k y I i 0 Z E d s S T c T 5 K T r d n O z l + y 8 O 8 X O i 8 c r i r c n f u Y 0 y x r s b a x y b U D Q 1 Q p Y J W Q + U H q u J + 9 A N X X z C V i H e t v X O 4 b j / s B 1 a 8 7 j 1 6 n h w G U W 8 f 9 o 5 h 8 P r e v y O m R T f Z E E E D c H + C X j K e H v i 6 C j i U a D G Y Y c z x Y g n 9 j n S i x o h m 8 0 i G A x a r x o j L n 5 b X i 6 x K 2 J g T w R c S 4 C / B f z x Q e U 3 / B 6 j A c E e v 4 1 + C f x U U r m S y W 0 1 M r O F m P g 5 L e p g L X T 5 x F b S J b 6 V I V J o B e 3 h f s y I e e Z 2 M e 4 O D L W b p G I I t 1 s I 5 h c h z V n 2 m S 2 P C r 1 S 2 q 6 L e e e T x q X 9 z c l c q n V a F 7 w O B v n + N O n D h w 0 C F c T s p k f I b T r e 5 + t k F 9 x c d u O F A f N 4 2 S j L + R s T 0 w m n J p t c e 9 l 6 1 h h s g 3 w h j 9 f H y k g W f X J f b m X W / h R 8 P e t F T j Q l 2 / F E h x h r x + x T z v N R G H 1 w u n G 7 p V N p J J J J d L S 1 w u v z q 2 P F Y g l e r w e x e B w t 0 S j W N z b Q 0 2 1 O N / D e / N b n G u F T + d 3 3 H J P 2 R E L I V Z u z S H + Z v E n n g b v r H i S E d N U 4 5 o 3 + G f A k x O J 3 9 g n l B P 2 c b S F Q X z Q H j 9 t 0 U C m 1 A o G g y s X z y F g l W V p D h m g v X X U s U 5 O a x A R j i o g T M 5 t u Z f 7 d X / M K G c p C N A 0 v j R T V v F V O N I 1 e 1 v G u S H h O H H P O x o Y i m 0 j 7 G 4 s u X B o S 4 h 5 B k O V d D Q N t l e 8 7 U R D t W h K p E K r j a + 8 H L p Y H U H L 3 q e e H 4 Q 9 n D / e P f g n Q P G c O I O f u G B D i 9 A U 1 N o M / B y D t y H k m l 7 T f J 9 J P N P 0 / d E R s n f h u 3 o M L n X G E w 2 H r y P G Q 4 J h w i 9 X g 6 H s K T l o h N m i d 3 B M t X I 1 f L 6 G I J y G V x o F b k h 7 h X z 4 I N s y Q D E 7 d M C W v b Q J 8 L U 7 u t 3 N e 9 e D 8 S 3 d z a T 8 b g v l + t W Q i U n l q J v F T 0 g Y W d t x q M p g Z G R P R b T w / V F R k + m 7 O s 0 8 m d g S x E v t R / C Q x C 4 f p p G p y b Y d r g U Z k I j Q Z V f X I F M u a k 5 l 7 M f e x y P R L o S A m 0 r R Y A E w m r g e S i a C g u N B v T l X 0 S P u x X 5 z I Z K Q B B c z R 4 2 f a w 8 b + I L + 2 a P p 6 O 9 I f B P M h 6 Z f e 3 j S t l E d i u n 8 p m v M 4 a B Z 3 1 0 k m w v 4 d E o n B E U 4 T 0 J X 4 L e F J g h V 1 N V S 2 E J d O c I v p F l E n J V M Z x S P h v h A C 0 a S j 1 i E x b D A y + P Z E x f R I i g n Q Z J k A 7 K y g v E / T M e g p Y S V x R x 2 3 0 d 3 0 g o p M M Z W H 8 z t u l 5 g p 2 V 0 x 4 0 Z F h r n w 6 t A 6 f P 5 2 9 b v 1 E M 9 t I B p 4 8 g y J + c 0 8 H m 4 f b 7 6 q E F / B P 3 q 1 S w 3 Q R r j 6 y I N 2 8 S v m h B T U y m + M H 9 8 k Z B / e W P K I d V B W b X K i 6 6 B 5 + 4 k Q z U 7 V C v r E 1 z p R U h P m E T F H n d j b 3 U N r a y X Q Q i t g Q y y P C 2 I y m + Y z E 5 s 9 y j T j Y G f I n a C Z T n + Y + M O Z x 9 f I J O a i E I l j g M L h d x O V c x z U V I c 0 5 K 8 E j 6 O p X H N r u w Y b s B E + k 8 7 j 4 G B P r 4 k f 9 L 7 Y 6 3 d W P K r B n Q Q e 6 b g n p K o s p x h q f d 5 6 Z i K X y 4 v J 6 F d z W m W j M k g G W y 7 I B b u V j 0 W z h S R 0 X r 4 z s l f M Z b G Q D C v / a 0 x 8 D R v U p G 5 X A 7 Y d E 3 + 8 f z x p T L w 5 l k c 4 0 N g E p e C 5 s + J W A + p N G e y E 0 w R i F I 8 O f Y d o D B t 8 / + G G G 2 d 7 D x K o H j g B f 1 X M Z o + Y f V 3 h M i 5 Y / q M T K s n Z 3 b h d m L 0 S c / g 1 D I O z D 1 b j G s L y l 5 b F c 0 K + x 4 k 0 L u 5 p W J I H C U 7 T s l 4 I n N q X G o t C g 7 / 1 W y A V c R x i V W m o n d S C k E d s L A u 2 y s s U N M x v u 4 U M L g y 0 l l V u 3 5 / u V 2 w o n y e L s c 5 q r d M f f U F F 8 A h b y 6 n n 8 i 9 X T I j G i q p X C z v 0 x c p o r h M C t 8 m 0 H n / y 2 f / j 4 M r d B D J a J S f w M O T j S / j g f A S z s T B c M l i b g 5 D B V 8 b 1 R d M / I Q L e M k b a y 0 o 6 0 9 9 U 6 8 n M t 9 T r y 8 M l 5 X e w L W 3 f 8 c q 0 R 2 k 9 m 4 D H x V H T B 6 W i u X L A R u 1 S n I 8 e c I q j r D Q H r 4 M E e l L M y h i Z 2 T K l x v u n i u p e a 8 F o 4 K 0 l N 9 4 9 a V 5 D R o y a b + d 9 y i / 8 L e A o U t U 1 + Y h C o a g i Q U z c D H g M M Q c K I l H y O N k d w I M 1 j 5 J C N l 4 f X x O b O 7 s f n q Z 2 o m n 4 z s k i f l j w q A F E 8 4 e S b j P h l s F U R s j v w k t y / I 5 0 8 I W a t V a E U z P V I p X f E V 9 s C Z 3 h M T F 5 6 q + T e h w 8 j n b y l b b w 1 p m Q i k y 6 f R W h w j w 6 p m k x U J D M a R h u 1 1 X m P T N F e O y F w R J a Q o a 0 C 9 t D V 1 M J j w u a z m 0 O r e Y E A x O f T P r w h 7 M H I 3 5 5 s Q 7 8 / o O R u z t i e n F y n V q E A Q 2 b A P X M x + O A Y 4 I + 8 s X + x 2 S H / D 7 N z c 8 s 3 / D X j s N I 5 U o k t o 3 a 9 x l q t f P m a L 5 8 L I P i V M 8 1 I d R J s b U D + E i 0 U z S 4 I 9 L R l O q / t z q R E p r n Y p 6 f V y u J P + T B b T E P L / S V 1 N I O R v z q + Q R X Z r z K 1 F k Q R 5 h J o s Q 3 s 4 z s e Z E p a n h J j v G 8 b P S H a x o C v j 3 p u H a 8 O r q O J v G t n O A w Y G T w x a H j D Y j J m V U s F C p a u R a v j J a U T 7 S P 7 D r + 8 G J 9 b c Z M c a 5 Q p j C I h n Q h k a 4 C B 4 + b S d 8 I D K 3 T V z 0 K d j / s Q 1 6 n 0 2 k V v W P W S o c 1 0 e 4 E k 5 g p / J z + z u O A k / S n p G + f O M t B v v d H h 9 X z a 0 c j U r k W 1 n c M p 9 S r j W x Q w l K 6 O h N W S S i C E o 1 z Q s 7 J X S K T y S A U M g n p B O c q 6 G g 7 M 6 r N R Y e m A / 6 j O O O v i 6 Q 0 L 7 V y w V / P M v R e F k I b + H 7 e r X y Q g M 9 V t f z j M F B 6 2 9 K X p o W z J g a 1 U 2 0 o / D C N 9 W J P D C 0 R D z w N 5 m p Y h 6 G / V R c t / X R I Z I M + J g X S K 2 N i O d Q x p Z z 4 9 K F 5 / e + J 2 U W t u b e z i W g 0 i r m 9 o J o T p M n 3 J O P + A F G f J u S 8 C 7 s U S D / N F / 4 l U Y 9 U W k v e U B N v R C Y X Q 7 6 Y F s f y l n q 9 l 9 H U p G V t 9 j c 7 t C m Q V g O 1 l k w E y c S s 8 Y c i r Z 3 g x B + z q W 3 O Z m Q c k 0 w E J 2 x J J h P V F / r G O J f O m y H f 1 8 Z 0 v D 2 h H y D T v d X G S z a c t r y T T M S l n h 1 F I A 5 C e 9 r g M C f 8 w a P 1 h m Q i q J 3 X Y j U / 8 h R A Q c d s k s / F L K L p d x j e F V O b Z C I Y t O A / 1 o 7 w a O L b h b f 3 w + k 2 Y i L o C F o A 7 D d i X g b 3 Q 0 c U l / j Z y E S Q r P K P m R W / F d Q q H 4 J T N C p 8 y j s K + q P Y S E 3 L 4 L 2 o 3 m T x E E o M T s L G h F y c 5 9 j L r u D d 0 w X x E 8 L o b j Z P O L 0 B s b v l 8 4 t u N e v P g c m l G 3 s 1 K z 1 n N k 3 H 2 + 6 Y k K U I y m V d B s m y C n 8 f 5 j s 1 a u q s q K x z f Q d z / 4 6 D j j Z z e Q W 1 3 p / E Q S e 5 S I p G M N y H h 9 f f l Y E c 8 B n K j L U J + j T Q K 9 r 5 8 k h J n X M 7 d f j I r h 3 4 X Z 1 d K u L X q m 2 L p m p G I Z / H D 9 Y 8 F P G 9 m L R / m v S q E g b X l 0 w S d Q f T y o R j F s U v B a 4 Q V y s T H i O q + O c G S e X k l S s + I z 5 U l 4 G 7 8 x m c H 6 m Y a X Q Q 3 z 1 Z U C X B A t L 2 Y 5 2 m H 0 N w 4 L F e R C q / L F q n R 3 y l J H b S C 2 g J 9 M P v 7 V J S h u b J u H T I 4 V 3 P C V 9 t f 8 U p U U u o L 6 d z 6 I n m s b T b I o P J 7 O w P z 1 S 0 U y p f F A f a Z C Z v 7 L o M F A Y 7 H g d T U / N 4 V J q w X h 0 F h o N z a r K 0 H r 6 c 9 s r 1 l u V 6 T e 1 u C 5 3 H A T U / t f u 5 n x B x q 0 L N J T y c 3 8 Z 8 t l c F m 9 6 p y R f c y 5 g L J 8 + 3 r Q k R O 6 y j v y C k + 2 e 3 G C 1 8 + l r + 5 w Z N Q A 0 i D Z i a c m 6 4 2 u d x q Z W 0 z F j Q h E x C D H n O R E s y 8 o M z R U W 4 l m C v O L M x a Q D T h G g O d i p J T z D 4 4 K Q G f S S C v g A d Y B t 2 C S 2 C Z C q V 8 8 i W E t K x q 7 i 1 n B c T D z j Z F c X 7 p 8 3 f f X s i L t d Q I a B N J o L X + D h k 4 r V y 8 W S 6 V J 8 c D V E n D Y o B A 4 b A V U a 9 v H 7 / N D N J H p 9 M T B w u 0 m y M a y p I s 2 O Z Y E 8 T P W 0 + N W F b S y a C 6 W Q 0 F 9 v b 2 / D N Z M o 6 + s u i r 6 X S v 7 8 l k B u u x M 6 W A R n T e 9 l l J P O V s D d B s + X N / S B B B V 9 O l 6 C X P W L e c O a 7 e q K W 4 P e Z Z k R f p N t a g W q r R W a r + 2 p U O p e H e L W A I q g T V 2 b c e G n I r G t Q a 8 b 8 F O y I y a Q m q x 2 4 c j + J D N q s V 9 W g 7 2 a n R E W M T b x x z s w + 4 I A f b q / u f A Z e W C W K P i E n d y / 0 6 9 g T n 4 d 5 j l z 6 z t D 5 6 e 6 D m o f z S R s i b F h q 7 a m j D q 9 V 5 0 u j 0 r 8 q l X R 4 a 5 a d P H w 4 h V O n T u L K Z A 5 v n X 4 8 c 7 p Y L C o N n s 3 l 1 H m Z h B v w + 1 V l J R b U 9 P m 8 a m 7 M d u p r K y 4 x p 5 C r g 3 + L c E 0 v b h j t w S I 8 c s O x z B o S + Y 1 9 Q j G a Z 4 f E b d g R v l d G F h E N 9 Q g Z F h B L 7 M A X Y O k w l / K / b i 5 6 R Y h n s Z k I y v e L I r W Z z m Q u n 6 Y G q e f 0 O 0 2 9 f C m D q Y 0 g h t o 0 N e G b T y X h C T V V B R c e r G / i V H c X 9 I K Y X 9 7 A f h Z C I z D a R a f + s L D u 1 G o e j 2 L V P l K H E M / 2 W X o C c V w c O x i 9 r A d 7 5 W w t W D i U W q h V T v P 8 Y E l p 7 H X R R q e 7 p V 2 e U t T Y K T B o w l H r N H R A L Z B g n 0 z 5 8 I E V z C A p v M d Y 6 v E 0 o Z J + V W 4 o 1 8 1 V h N h v C V p 3 i x B h x Y x a t Y R 6 0 d M s a o e w V Y o D N 5 f M B m Y 9 C J L p y k x e p L F X k Y l o D n Y r E y U a L K M 9 l F d k I p j H x / V Q r I Z E 3 8 r G j 8 t e Z F N p R a Z y m Q 6 3 j v n d H 8 U H C 2 G o 3 c w A u L 5 Q x H Y x q s h U 0 D N C T m Y g s M p q l 5 h Y L n h F 4 r H x m Z v W C F w 2 w G j X U X M k J / t E i h a q q 9 H a Z O o N 7 B 6 b T E Q 9 M h H M o H j 3 V E m R i W D U k 8 8 f h 0 y f P f Q q P 8 c J r q J W f 2 U Q c l 0 V 5 7 / 4 f F 3 a n V M f R 4 G E u t C y g t 1 d s w j O + s a m + v t L g G b y z K N V l d p G j L a X 1 J K U d y Y K K h X q t w R X I i E m n 6 D 8 U N h l c Y n 4 S s w 9 L u R j 7 h 4 H L P 0 N + k 1 j r T m c 6 D V v n O F 1 z e U R I p Q Q 8 Z 2 X h v G j v + V w k 4 W z + Q x a 2 H x 9 8 0 R e q f 6 9 z I o y O V O 5 N v G Z e m V A Z M U E a l X V V V d i Q l C R u K 2 h 6 l H K c 9 i m I L O m 2 y m J H f j 2 k Q e v j j 7 e n M t H t 1 I w f J W E 0 g 9 P 5 / H x 7 Y w 6 9 t p Q E s 2 R x z N / q I H s w i v O + b C f i n u r b h V Z f W X U b G 8 + X 0 t 4 M K 8 W b 7 J 9 z b 7 b x 6 9 s X E 6 K Y G W / U G M T h i 7 j w O 1 X 0 y H U q H L 5 + 9 b Q b w n 7 h L J h 5 I R c P h c + n f T i Q z H 3 K D 0 Y x q R E 5 A Q v w 7 b M U U v l 5 1 H O + 9 D V 3 q t M F k a 2 C C a q l n R m p I t t X i 4 I K f f Q 7 M g E / 0 E 0 T j w T x O t j S W y l I m I a X l f H N x L D 6 G p a F D P x t H w 3 i I s D T O E x 5 y W Y p G m D g 5 I + S j 2 f i g m X 1 E L U A k e B p h B B z W n 7 L S x 3 d n + p h J j c l / R u 1 Y T v p 9 d X 8 P q p Z m S 1 Z p W x P S q / Q c 2 6 J R q M U w t M J t W l c V 4 Z K 6 l K q 1 z S w A p P x C d c w e q i t 8 L F g J V z / l Q w v G + b z / x / U j Q x T e Q r 0 1 7 k R U N V L T z 8 F R F q c p M B l 2 r h W I g t w d c y i N d G S m a C t H Q P + 9 p e q v J b g f t / / y f / 4 l 9 6 p N 1 d 7 G c 2 u t y E R g t Q b q h N J A X T + i f X W H + u E h G a 3 d q Q g e j D Q m x Q T D S 3 m G f L W N k L y X E 6 3 Z r y H 7 h 6 t 7 N J E 0 L U z t t M i o n T g W u L I Z z u z W I 3 k x C J K k 6 x u y C P E v z e u A z Y q D p P y E + T 0 s C j n U 1 4 X E 2 4 v c p r c u 0 T T C + b F 8 3 F c w R L a d U G C Z z g 8 h F q X X 6 f Z i j N M j 5 n B J y S s k V L Y K Q n i B N d B j z 6 p n z G v Z 9 Y G g n 5 E G 0 O q + / R r 6 K m s e 1 8 T h a f E h + I C b w k O 6 / B X t 9 F L c r K q 1 1 N h s p p d O L r G Y / K A O G k 8 v S m R 1 W N 4 r m P C + c k N c X D F 9 M + j H f q K v D B u h 2 0 F m o n s o 8 D Z o w f l n D 7 U / B o V 1 N 5 n b X Q / E 3 S j 6 a A Y O Y O y X R v 1 Y O U I y L 8 W 4 D S U J T S i f w D d I Z P i 4 n C X R f K M G h K y 1 i a z 7 s x 2 l E x 4 + L Z d b D e h A f n 0 B T 0 q S U H n P R l M i X r o D / a d q N L T J y v x W R k O W Y u D 3 h j v F o q 0 3 Q 8 1 X N b G s 3 M b l j Z P S E S P 4 Q e 8 e f y p a K q Q 9 E W N v 0 1 R Q B p f / p A + V J a G n g X A S F p 2 G G W 2 X i w r o l v Z Q 5 k + l l O z V Y L O w G U 5 3 + w 5 s K L w + b 3 b G y m Z k U F t K G r o / I 7 3 8 y a t d i d 4 P I D L k N g 8 c 9 L Q 8 f f u o a F b i i A + G n 6 C Z T I r M / 3 U 8 E F n x y C l 4 e L 1 o S 9 h W N c 1 i P R G q y h + H N i U 3 z s m 9 b k c S 1 o j f z O E c q n s P r 4 N 6 a h D p h 8 T h R m X X C L 2 H S f r k i J l d h d J H a L O D P 2 g q p Y a j v X l I j O 2 u V c r 8 O l A u + w o p F D y N B k n N 1 e E w m / I x K e k 8 V u h D z P q / Q m z i / Z 2 s b G d + I H + T 1 M N D U v M y 2 E M s l 0 U H L Z 5 u l R o C m q l 0 t C u o A M Z v o c 1 h s 1 y I n m r h c s s E l E k 5 T 4 Z s 4 r E l 0 X f 6 1 6 M C 4 k v 1 V / O c X A e 4 3 6 B 5 D T 4 + g J n l e C Z 0 r 8 C E p k a u H j L N v g / l H j H W U R F I f f Y 2 2 + 4 l z s G t x u k 6 y D 4 c v K 7 2 X B H W Z f E M y U f 0 N M V Z q v n Z a G / E q O s V T Y c c E F h U M i Q B n 6 3 8 k A Z y 3 B 5 s S u C N 4 f F h q r T M 4 / X X C s B 6 P V 8 F A 0 9 2 8 J D Y a S D H x p F N + 4 d D b J J G 1 j b M m f h I H I V h c m 8 A K 2 7 4 o f k d e h T w P 5 h w V E 1 6 s b k H X 3 u M L W J h N N Q N r 2 V 0 S C p n N 9 G G 0 7 L 5 q m C Q P N 5 x S Z P p v S V X n i q / P m 5 2 0 w q N D k d 0 H X i 9 J p t 0 T Q s s P N k z o L r B C U c M e B R 2 M t 8 W a x 1 Q + S y V 7 2 T 5 B M j J b V w i Y t b X 0 + 6 K u Q T D Q p 7 W C L P T e X S H c i k z W X l d 9 e 7 E B n 4 K R 6 z i A P 9 9 Y a a i k d e w 0 U J 9 m / m X M 3 l P A 2 a s 0 8 3 a g M y u W 0 6 b O S T P Y k P M t n E z a Z i M c h E 9 F u m Y g 0 d Z e s 6 k 1 O M G j U i E y l r F n i r c 8 K 3 t j g d M t v D X U J t T E r z r 0 z Q i y f c n X K n 2 Y x j 9 x 9 u K l 5 c E P z w i N a 4 2 7 Q h Z 2 e J V w X 5 4 G S c f 4 O s 8 H N e Y Q B k T i f P D D z A Z l J w E n i t 0 / l c b r H n I H 3 u I b E f N R V l n G x Z D p u X n c l c Z N z T U R n 8 6 p I W B b k f B 4 R X 2 X p x H D r C 9 Y z E 4 3 C 4 n t W 7 Q i C q 1 S 5 m Z h T y p O k J C c f c u f q W C K R V H 8 5 O V s L N a / j A O + V y 1 S q g i U W M Z v D W 2 g K m x P m w 9 2 3 s J m Z V M + p I d 4 a 3 M V g t H F S b y 0 4 8 F k M x S a t E / Q 5 G o E L Q G 0 Y I h 1 L Z f M 1 / e M N M c E a N N s + 7 t U k O d e D v Z s I 7 5 + B k R + t d u O 0 A y e 7 u Y a u E T S f O d j m r I i f D b N A a p 2 b / R X D d f v W D 8 b 0 9 C x G R 0 f Q 2 d W h 1 s w U y t 6 6 C + B m p m b x p 6 8 f 4 P J 7 f 6 M a y X T q d T w / w E h c R X c Y M n 6 y Q j 6 3 Z g 5 K z l X B 5 c d a 4 j Y G W 5 5 T p l 1 R z 4 k E i u P G w q A 4 4 5 W G f G U 0 h p b g 4 1 X d a Q Q S x E k 6 R v F Y B m x X O i o q p C A B C I b o 1 x L m Q L c / H 4 8 n V C I p U 6 b s w e L E b T F n m Q X C B / P u w q K p K E B s x P K L i B d W r F f V S C T e B D P 5 J z r y 6 G 2 t H k R P i j s r G o b b D D W Y 6 R f S l L Q F T O 2 1 c J 3 Z Y P g l 9 Z w B J D u U T 3 + X v i W X 5 t N / u b s m / n C T o U x B n u t k l 4 6 V x B a W d 6 s z W m j + M m r K O o u M P L L A y 2 H z g o 3 Q K d r t k m M p P + v 7 s Y / a 5 R r O i y n I v I 5 f e 9 S v y o f S R c W k t l P S O D E s L i y i W Q Z U / 0 A / I p E w l u J + z I j C a N b 2 k H H 3 q q w D B g D o / D N o Q S 3 E X R p u L b O k W B F Z O W 2 w 0 6 U C F i 1 q C 1 D W o g g p n 4 t k 4 r x T d 9 M J X F / c x l 6 6 S 5 q K v e r C h z V F Q W 4 t a 2 g L F D H U 0 V h K s m Z g p z T 6 Y a B U p + b c z t x D i / + M 2 o a n N W R 2 e i 3 x C D s 1 h w O r k Y 9 l w 1 6 d X A 8 U H h Q 1 1 A z 2 c 9 0 o 4 N Z i m z J n n x a Y s E x C n 5 G B x 0 D R K W s q g O R i 0 M P 2 5 9 j G f n c I r u J F 3 B K t + u d G M b 0 N b 9 h M w m 0 O 7 K G v d R r D Y o n w O p k B f 1 E I 1 i U u w V p S U 0 L M C Z K c P j m T k L n Z 3 K 8 B V U O F G 6 3 5 o j 6 M j A 3 j 7 X f f w v O X L q K j s 1 3 l Z S 1 s c X P j I o q + X k W K t 8 Z L 4 o C a N 0 T f g W S K Z V Y x 1 D a v J m i N a B y 6 C M U W v y m 1 3 e K 3 h P 0 Z N a h 8 7 q A i E 9 E e C c o x l w x e 4 w C Z i A t 9 Z S Q K v n 2 T Z i + 3 b j 5 x w K 5 M y n P b y B S q N z q j K X J n 1 S V 2 + l m 1 / D 5 q F U Z 1 f s c J k o k g m X i P h F 2 m i 8 E B T n w z C E K Q T N w 9 g + S r B Y M s m o t F Q c V E 1 v w q Z / H h 2 t M l E 8 G 2 o 7 9 H o c H J Z B s k E w N E P n c T A u 4 o u g K n 8 O P 8 i 8 c m k 9 d d r q p B 8 b T h 9 l d K G H Q 0 m Z v l L Y i v T L A u B c l E c O 7 T L k N G K 4 P g y m M u c C W Z W C L t 1 4 A q D Z W 8 n U T T c 9 X b r 7 B 2 X S K 3 g d 7 m U / j y s + / x 7 n t v C 8 H M g f T Z p B 8 v j 5 p V k B g y J + h L n O r O w O + x V L M c N s Q c t A e o M 2 e P o K n V 5 G f W + t Y + y W w o X 8 H F C d S D K o K m x U b q B g q F i 2 J u u d V q 3 q O w l S y q c H x e j y P k j e L m M v B 8 f 1 m t w 3 I m 5 t b b b 9 a J H X E B W e f v u 3 m v C n W z 7 o a z l k M u l Y Q v G I J W Z 1 f A m 4 t u 5 Y O N O K o 2 P Q m 4 E J A 1 4 2 2 z l a R f F b 9 s d c + t 9 u 2 t W x N C D p H 4 j 7 s d z V j P N C Z a R 6 x X J q 4 u m N M l T x M n u n 4 U k 5 N z k J u i p S o W Q 2 n K g G d c D D 6 R A c w Q S W Q 1 d Q 8 U d u + f K m B X T F U 7 S 4 b E q 9 4 5 8 5 d F V Y v U k o l I 5 r f Q H z 0 v E j + O 1 1 6 / j L / 9 9 / 8 J O 9 u 7 6 r 1 s P o 9 r M q h s M h H P 9 Z d w 7 V E E M S s l 7 t s l L w y R m s z A q C U T 4 X X 7 p f O j + 2 R K F 8 x c M m I 7 M 1 / 3 O w R 9 B G W m u V j D r j J 4 D i u I 2 d k k N r n c M c l E t A U 1 3 F g S k 7 Q m y 3 1 6 9 q H 1 r D 7 a I 1 A h b 6 6 M p d R 8 e a S o 8 g r 1 Y l G R M R C O 1 C U T 8 Y L 4 G U 9 K J p r X 9 H G 4 v x a r C 8 1 a e Z E U L p R x 3 L 6 m W / w Z k o m T s / U 0 5 p P s 7 T S 3 P q H 8 G f p G N l 4 Z 1 n G 6 9 3 t 8 e L p 6 9 e / j o J S t 9 D U x 3 n 5 W N F J y n 0 z 6 h v i D D 1 z w n J R r l l s t z 5 i C h H O B Y R F o H G u U 0 8 6 U M 0 6 O / z m x 3 0 J b m 9 U F 9 f N 6 W v k 6 X Z E x x o V E i 3 S q p e 3 / 5 J / + D b 7 6 / j O s r C 6 h J / I Q 9 7 7 6 N y h a 8 d d E b h s l P Y / X T + T Q Y s U V R s S / 4 l J q V 4 A C 0 s D U h i Y S x n z O f + F i h 1 o l W 1 g u i y 9 z a 3 / C l i Z b Z 5 h S s f E A Y K 2 J 2 j Q j z m s d B f 4 u w Y y G 0 z 0 H z 3 / y x G n r W X 1 M i Y / C 7 H U 7 p E 6 N w 2 k C l 8 e L z Z Q H n 0 0 / f c f 5 + 3 k P O F H N L U S 5 K J N B o L K o c B L k o b S p j e E 2 c 3 5 s q J X 7 I 1 s H n x I o R G 6 L h i B 2 M g v K l I 3 l 1 9 X a K j 6 4 w / / j Q L P K f N u g z 7 Q a O 6 + e F z e A j 3 d 9 C D l 2 0 H e L z L U 3 Q n + 1 V F A h + r J 8 L j F f 6 c N v j 1 n t 9 u d C w 4 l d S l t W k P W 5 m 7 G a D q r N q Y l i I Q + P z 4 e t x K w M + l 7 c e r C K y x P t i O v b C A e z 0 s n i L 2 g M 7 w b E X z m N u 8 t u 8 X E 0 X P K I 9 O 6 j m q 7 8 H J M R H r i 9 G G k z 5 3 D u r 7 j x T k 8 R L p H E W s 3 O K 4 0 0 V e 0 y i b t r 6 1 i P 9 + O D 0 9 w I j o U W D z Y w U 5 b c W u V 4 O r 8 r / l 3 9 t V C H g b 7 U m R 6 z X W 6 I K X d J t M / P B S 5 e Z B b L c / 1 m d S g K A 5 r E T D f 6 3 U l H z p 4 F V m e l 1 r K v j 5 O q 3 N 1 w c f d w l t H S Z S X Z o 0 D N 8 M p w 6 U C K E l + x 1 t + x w B u w X A H m P r 4 6 W l T R w u Z V u b d R U + u m R f s 2 0 3 w V H 9 t E 9 T i g z 8 h d I I m s a L C Z o E d l r S t 3 4 c 8 A R a h S X g h Q U + c 4 n 0 r h i 4 V 2 D L V k R T N N i s Q 7 q 4 4 z w z z i a 4 N f a x I C t e L u 0 q f w p o c w v Z X D h X O m C t 5 L d + D i w I D 6 / A F I / x Y W 5 D M y I O Z 2 / G r D g E Z q m m b d W 9 L I V D q r q x o 6 u l M i m S s T Z C x v 5 t x a l I 2 Y y G 1 K J 1 f Y S C L S D G R 2 w H F g R / e O A 6 5 r G v 2 J v t D P B Y 4 n k o o b s F V Q P c o 4 E f 7 a a E l N w D d q o 2 s i K K g R n x 7 M t i 2 X 8 t A 8 l d w o m q l v j E t f 8 h L l I 6 y s G 7 X S u D g f x U 3 U m d p V S 6 h 6 + H 5 + T 4 j Z r Z K 5 G Z B h S t U v B c 3 Y N J B I H 1 z q 7 P Z 5 8 d r A H k 7 3 a / t k Y t o R k S s m s Z I w Q 5 1 N 0 S D C / b s 4 I 4 0 x u x R F I p H C 7 W + / x 5 c P D v o y + v 0 y P h I H / p 5 3 A z + u B J D I c D d 5 6 8 0 6 Y P R u M z u N T C m G r t 4 y P E u V P Y s 4 i f z S c M V 3 I 1 Y S d 0 X S d V q v T N A H X I r d U e l G t p l p / 1 u K u V R Z M l 1 I R K n K Y 9 y Y r P K J y r 9 6 s N f v / N w 4 b N K 2 H l i y m k s f q s l U A W t J 0 E R j 3 l y i M C e + 6 g K W 4 t W V f 2 2 8 J F r 3 Z M 8 1 e c a B / D Q e J s p 6 R R A y W m d b Q C V a L e u e f T I R X G N n k o m o 3 x c 2 S t m C + F Q d y q / l C o B f k k z E o b l 8 S 3 s / w n D n 5 V N m j w 5 G X q m S 3 t c X N H S 2 X J X 3 D T S 5 h p D N C z E D W e z u r a s F b w 9 v r q E 5 3 I m / 9 / u / r z Q T y Z R O x r E 5 9 S W a u k 9 j b / 4 H j L 7 6 T + E R 3 6 M e 3 G L 7 T f T c U G H 2 / Y W P F l j D j 7 U u 7 A 0 J i F w x L V q t e l K Y S / R b g j 0 i A a u J R j A i x N o N r P L K A c h z + Y w 0 n h / 1 q W 6 z J z w b g a Y R T c 7 j F J / k R C 5 L T h 8 H n G B l n X F 7 D o l 5 k v w u U 5 4 O C T 4 q M D h y b 8 U r p p B 1 w A H O F 3 K p y k L y O + u I + F x N r 1 r P D s c f 7 z s z b Z 8 C L H O P c 2 c j H S V 8 N e N T y d S t W y X 0 X 6 z 0 K Z 9 V R h y T Z f 3 4 4 N R B E 9 c J Y 8 / A r t e t J q Q X d n 9 h Q s X j m w Z J U h Y G F L N m x E Y L u m U w B U R q 3 U A q 3 4 x I a E c d H 2 w S Q s m / R a t D u o L M x w v L 6 6 t o 9 0 + I R G j H U u p 7 2 g 8 w L J s 3 l B 3 H + p 0 i r i z c Q M v Q c z h z m i b E g B B O R q E 0 6 q N r / w W 9 5 z 9 A o M 6 O e R F f E g P t D 1 Q k s L f 5 D O L Z D U R m u u C + Y D Y x 0 / u 5 5 u i T S b c 4 x A U Z L K w h b k 6 g 2 u Y L t U u t / 8 W 6 7 F z r 1 Q h 2 J 1 K g 2 C X V 6 u H e i v y + Y 1 l L L R 6 I y b X k 6 N A P 5 D e t G Y d D 8 d E 9 7 k / M i J 2 h s h N o + t 6 V 3 z p / y G / Z 4 H e d 4 M + 1 N R l 4 0 Z L w W 9 m H y J b M 6 N p x y U R w z + S n t f t 7 K R O D J 3 R w c 7 / 3 x w r w O A Q k w W A P t R d T m B 5 u m F v N n h B B e h R K y w a + z f l F K E E l a H 8 x f U y / 7 i d i X 0 P R Z 9 o o z s j A P S 2 S O y O S M S r k + A E b u x O i C W L I G y n 0 h c 3 B F c s t I 1 9 O w i e k S z I c U w N P s g 3 5 z Q n M e A P 7 x G o E + i y z 3 / 6 / G L r 0 P 8 B X s 6 8 u u + 9 s 3 w 2 R X O d F E 2 T h c Y l Z l n b D 3 V T p W M 6 / x L L L a A s N i F T O I 5 n b Q F t 4 S E i 7 g P b w s L z P d J i k 3 E + l A x k F c 2 o 2 G 7 w W E m D I i h y y P B o T e A l m U d s F Z 4 i j y E R T 9 j P x 8 R h p o 9 N M g c w b a p R R 4 Q R N H F a D 4 l 1 y O c h 4 V w k d V i b I e u L h A W 1 t 4 9 q C F 7 s y 8 G x Q q 1 2 u m U C u v H t 8 M P x + R T T I 8 f b O P R q 1 / h P B d W Z v T 4 g 1 V A N u K M f i N v S H 2 I 6 V R Z W H X w s 3 T 6 c x x d L Y n C N k m W e 2 B y 2 F n x O K U I V s B o a 0 W g Z 7 C P p b s Z W e Q 8 l V Q C o T R T S y g + 7 g O X F c D 8 5 R 2 Z q K 6 A 0 9 j + R 8 D t d y j n 2 a S C Z m X R 8 R y m b V m 5 m v / i + M v v b P 4 K u p y s o B S V N g L 6 P L 5 z x 4 s 1 c G p G P N 4 s 3 F M l 4 Y M h t J F 7 v c 7 f Y h U 4 w h 5 G 1 B L J V E S + T g d R O 1 k T 6 C + 9 B 6 v e b u 9 T Z W 9 7 i n k q Y y 4 g e t T d 2 O 7 k 6 o x Y 7 M + v 5 m x o N 3 x V / h D o s 0 D d n B r 4 0 V D 2 S E 1 4 K b f Q f F 3 O N 5 m K l / V j Q x 5 6 G 4 I X j Q q 6 M 1 s o b R 9 u o 9 s Z z a i Q t C e 6 X d a v G 4 l F C r Z i e f s r l X A 5 q 1 b z E g Q R z z A u e 2 P W r t F j d m Y E I X o 4 2 r M X N R J Q X A x 5 M + v O Y p 4 r r h U f t z f S 4 a i q f u a 9 K x n P j 5 z E A 1 E j m r 7 w u H k S v T B 4 m g M z I C v 1 s c Q y E T U U u m t A x Y V a 6 5 F E D Y 0 4 2 B 8 G V 8 P h m t J h N B J + M Y 8 0 I s I T X x 5 j / H 4 r X / q M L y N k Y 6 7 i s N x F B v M u d F f 0 F M 0 p o F w J l 8 5 f w k U z y 7 q c j E p F Y n m Z y T n N m i t S N 8 u W I 6 X H 0 k 0 n 1 3 p 3 p j A E F f K w k r I 5 l F D i z w e l g O 7 T B w c w R K 0 v e E T P y k W m v U V F Y 7 3 h 9 F J o J k M k Q Y Z Y 0 p T H S n x E y L q X m o N 0 4 U c W m Y R X D M u v B f T p k k s s n E g f X 7 c 4 V 9 M n H q g J r 3 O G C F Y C e o k U g m P Z 9 A d n N S Z K O p X e 2 / T 4 J S t j o l j H j r R A E 6 l + 1 Y T X r Y 1 X J 6 h W 3 J c U H S s I w 0 t R s X r d I s 5 M M 2 q 7 8 t e f G 7 4 a I a 5 B + e L u B i X x H n 6 u y j 9 T R x I C i x F D M z w m 2 U S t J 4 G p d 8 V 6 T f b n Z N B m N R O j i M z G Q H f v T 4 R I 3 n R I 1 X T L Z y M Q X N d z B r v C 2 k y 4 A w i 2 C y e o + 9 E x + h l 0 p 4 d F X M v 8 v / 5 I C m 4 p 5 L l 4 p 7 2 O 2 d 3 S 9 z V o t i M S 8 a x v w e G 9 x u W J K J m 2 i 3 H b K 8 f C s 1 K 4 J k 3 G F S H I 4 b M v h e G B H y y 0 d r F 0 U + L a Q K 2 9 j J z a j n I U 8 b O k P m W q p a 2 G R i K e M X H c v s G Q p f S l 4 T 4 R h F T / i M O l Z p b W B 6 M Y Y U W q U f N T x a S c D t l / 4 S I V N M L C L Q e V q Z q S S A J 1 h / M / M n Q T E X h z d g Z q o 4 8 Y e z p i B l o I i R O W p l Z q G w 7 7 h a m + Y a p 1 g o a F b j p k Q a 6 9 D B C k 8 R O c a 6 h h c H S m q y l w t b a d a z L 5 l R 8 a Y Q l j C 4 + E E E M t f d / V x w x e M b h j 0 g 6 G 9 w 9 r s W t n l E P 8 s f M V V E 4 X o Z n w e C Q q S 0 E K m a O H o h K Z 1 T o 0 o E L 4 + U E J W G c W 7 W V o u S k G r + h 7 8 V n + o f w e e v D l Q 8 F 5 1 E d 7 + 5 T a g T H P 7 0 L Z h v W A 8 c G E 4 z r h 5 y p Y T 4 S 8 1 q v y Q u 4 b + / a u b E M d J 2 n T t + C P H f O 1 3 E 1 M 5 d + L 2 V a Y b h 5 u M 7 9 o 1 Q 6 5 8 R G + l 7 y O n m 8 h c n G G w x S h 4 0 + 7 v B s m 8 E C c V 6 6 m / X 2 Y q G 5 c B 6 u i v z c i v L q + j p 6 V K 5 i v X y F b + e 9 a n 0 J o I D m m 3 X F G A p g + r J 0 s L e P H w 1 + X 1 H w 0 A x v Q l v m N d T 3 S F + k Y D 5 4 0 R s D s H v z x R U j R N m s t g g y V h 1 i s e Z Q E D 8 n N v m S I t W G p V k S u W 3 1 C B i 5 c 4 9 e W T F o V d k K m b h F h W a u 5 7 D N 3 d 3 8 I V I c U 4 M v n f W I y a G O J l W 8 K F c z F S R i Z k R f V F d F c z k I s P D y E S w K M r Y y / 8 j F q / / f 8 h l q u f H H s W E M D X m C z c a Y D d w e Q h T p V j z o h b 1 y F S W f 0 6 U 9 Y i 5 Q H J H U w 4 t Q 9 U E C 4 r k S h q i 4 S U s J L 7 D y r Y p 6 W 2 U j M N D u L W I 1 a w T u m u t q 6 o t u c y E 4 X q g 0 K O G t s n 0 z Y x p p r 0 9 U k R p y W y b W 4 6 N A J x k I g Y G + l Q b N 0 r + 5 e Q q + 5 U a 4 7 1 T e b x / O q 8 c + Z p m P x a Z / D J G 7 C w G I r n w r Z C J b o G Y b I W M e d D C V r r m B x 4 T b F X 2 M 6 v 0 O s H M C 5 r / 9 E k J / s p P 5 O 2 h O G D y 7 c S L a I + a 2 1 v y A j l I u c l a + b 4 B 7 W z 1 l R T 1 D N Y y t 7 G 8 8 Z Y Q U U M h s Q R f 8 y B G O u + I E 9 + B 1 m B b Z T D L C b + f 9 6 l y Y y x 2 e d R k J Z N M V + 9 / g d b h F x B u M k 0 O Z x X b j e S U M t F i 2 V U x I w f F e d 8 R v 6 V N i O X C p w / c 4 j / l 8 M I g 5 5 K q / Q I m + W 6 n H 6 n n 8 9 u X V Y C A k v i / X U / h 7 7 8 Y U c V l 6 K f Y o M m R L C 4 j n l / G z M r r c t 5 V 7 C b k x H J f H V G R 0 p 4 s z n W P y y e P 7 q V k j g s B P X j d 2 s S a D d / o W y v J G w 3 J a m v F L 8 R v y M u p 3 k n l 4 X + l + k z Z a w a C L x 0 8 + 9 F X W Q 2 m 9 j C b v h 7 K I m Q 1 7 8 H p D o L 9 X k v C W t C 3 K + z N w d 8 2 j r z c i L / R r u Q N Q J 9 U l Y H r 0 t U c G 3 M r u Z O I s 3 Y + y c P 1 U l w F Q Q 3 G 6 / o 5 9 6 G q I p Q u o 8 d t Z V R + d M + v N M 9 q / D 5 6 l k + j J J J q e 3 c T f Z 2 V 3 f 5 2 c r N o D 0 h j i C l o e A N y Q 9 u I K e / y I D q 8 r y A o 7 o 0 9 M X z c I o b b y w 8 R j H b j H 3 c E 4 R 6 v N B Q j k a 3 B A e k V x n i Y z 2 X 6 T u u J K Z F G Z + R a q B k 3 x F y p n t B d i 0 + q g Z r J h x D 2 n 8 C A 5 R 5 8 e q + M 9 8 5 V S 2 0 W j W T n R C J f W 0 e k M z a e R 6 H I 3 f F L I u X d Q j g N w 9 0 3 c a r D T O p 0 w p l n 9 u 2 M R w m d D 8 9 V S O K s Z 8 g U G Z b / s r G d n U W 6 u K W e u w w x 8 5 j g K B h u f o V H 1 M D h 8 o n 3 i z m 4 n z e v e 3 N 9 C 9 9 9 9 z 1 + / / f e R y A Q w P z 0 P D p b O + G P + u H x m g O o 0 o L 0 l + + I M B o S P + O g T 2 O D v s g 3 c 2 Z f F R M r c I u Q Z O l r + 0 y 5 7 W k E O g 7 u X E L T n j 4 M t 8 g h 8 n u P 4 G 8 d V c / r o V w Q 1 6 G O z 3 0 U O P l + 3 E w S V t / i d k u c I L f X s j 1 t q N Q j G 9 m S Z X u K 5 H j v R A L Z f E I t y N N k o H k 1 P 3 o 6 + q W R 4 u o j D J m z w / m X f l V A p E v A a w 7 e d K 6 6 x F f Q 2 4 5 Q w K U y l B 8 X H Q O n s P n w K 3 y S 9 + P K P V P b b C S n 1 f 6 6 N P e Y h P t o O 4 P d 9 J 5 a 1 x Q N d i t p d a q 7 L G T q U I m k T r S H R 1 T Q p T P S j a n 1 C q m 9 6 R l F g B + t V a F c 1 s 5 l F t x S x u m z s S 7 E x M B X 8 r g K r y c l E r A s / k u 1 a W o n o C 7 v m t 9 j s L O j C f i d s / C k w C Y T w Z I C T n Q E x + F z W w O s b F 5 T f + S S / N + l N D z J 9 H o m v 0 8 m 7 h q 5 v L K K t 9 9 5 A 9 u b O 9 j b S + H G 7 T u 4 M z e D K 9 / + i M S m a W I 5 l Q Z 3 4 D + M T M R 3 j y p t 5 P I E L I 1 U u d Z 6 Z C L i c n 0 2 m Q h / V L S 6 h d b Q Q b N c k U n G n Z 4 z I 7 D H x e O k Z Z F M x M 9 F J k J z t V R O H n S b H R 7 L r a n N A 4 L + Z r V c e 2 H n R 2 U q b W T u C 2 n M D h h y z L L r h m k i e U V c b C + W E A 5 U r 3 P p D J i N 3 q G W Y 5 j g U m 3 7 l 1 u C Z b G 3 0 3 j 7 5 J 4 y 6 / j g 7 D b / c m a c E t E j v t j r P v P 6 u p v M 8 3 m s 9 P + x z j D a w q 2 I B r r V d d r I F 1 J Y 2 d P U X I 4 N n w y K r f S 0 f J 6 F F a 2 D g n M T / S r q a J d N 5 t y X j X z x Y E 1 z Z j I M d / 8 o P o 0 L J V V g x g S j l i x e S Y x 2 m n / p r p z o 4 s S k e r k P t h v 9 M j 7 s 7 z j R G 7 6 A o K d V m d w 0 8 z Q r e E S / r t V T R u R y 5 Q Y + / / w K z l 8 4 j 6 C Y x w m j W d p W x 9 / 8 z T / A q y 9 f x L t v v 4 h H i 4 + w t 3 M w Z H 0 Y Z r Y 8 Y l b p l T y 7 j N m v j a p L Z b c e w i i x 6 E z 1 + w b z 9 r S K i d U d X c B z A 7 P W K 1 P g K E i H u A P m C t 7 s z g x y W 1 P y r P 5 v / V q h T L 5 y r g z N L 5 3 l G G C E s W s g 5 U 6 g K W q S i A P A J Q O o m M n h z m 4 G X a 1 z 6 A u / I I P d j 7 l N F 8 a 6 z J u n / 7 O S u i Z m i r n a d r D p Z X W 8 F s n C G v b y o r X k n E P K l K k G I 2 9 f T n V g Z 3 V W / J s o d h 5 s I z w U Q H N X S J l 4 s d w K Q t 4 2 M c v M g c L E W I / L J 0 Q z B 3 g 6 L 5 / 3 V z Y N 4 + 4 f 3 U 2 b 8 n M x M d t O y m B J q 8 F q g z 4 O d 1 5 0 a g 6 i U a o S V x l v i 9 l L D M m A 5 8 B g x I 6 F U p w r Z p l Z 0 h K o n 3 1 P M r H h T V P u I J z Z 7 5 x 3 u r / q Q a 9 L x / n B E l x W x g j X s r k 9 X q z l 2 l U 1 X l U U p w a s F / L 5 / / M l 3 v / n 7 9 Z 2 8 5 H 4 a j Y n 7 R K F L j 6 T 1 x d U G Q 2 f T 1 W E y F H Q c 3 E h i j m G e q M z Y g 6 a 8 5 u T a + Y 9 F w o l + A 6 r S i p g O + R 3 Z 8 V H H z C z L N R N s I 1 N I f N r g b o a L a C h t M K s N w M l R x Z w s a m 4 T y a C H a W J p O E e s y 8 N d a H F O 6 r I R L P P E / w W x b z 5 X U a Q S K Z U r N i Q T E T Y a 0 W g R N r z H M w J t E O 2 x G Z y T q 0 K f f H 8 C v Q F H Y + C L W h r b z P T i K Q t W 4 N D Y o K m 5 J F Q C y H N N C H z + 7 u Z p S o y E d y X q T 3 S L t 8 b l c 9 n R O K b K o O L G S k s H k w t 1 p W H j f L + w r 5 O N P l 6 1 P M 7 K y l 8 8 s C n i j X W L j + P F 5 Y t 4 p h g k U t b M 7 m l / V y 6 X 3 2 3 H k i m 5 / / F 1 + r R s a T j w / 4 8 L p w V 7 W 6 R K Z 3 K Y f 7 R A n z h F k z I / d V O K d h g v Z C Y N a H 9 u B h q s / r V z Z 0 r C 0 r o O L X 7 U X D W 7 T j f N 6 j S x I Y d c 4 k u 8 U W P A t s h 0 H 7 C 9 N / U j / P x 6 y I T s X 9 F n g F 2 B d N l r I 5 N G d j O U O U e B J d 2 c G u Z s J U f J 9 9 S J q D X X z 0 o I i 1 e 0 U C L + 0 v m n U g X t 7 G c + k E 9 D 7 k 7 1 f e H m l 4 5 M B i J E / G X 0 f 5 8 K x a n 7 + G b p S Z s 3 X W J h g k J m b m L Y h 8 i P t O U 5 G p h E p 5 g 5 M + G s S 2 C 4 q F I + g 3 R n v M G 3 L o G j 0 g 5 O / W I B M 3 k Y z g 9 0 V K 1 Q / 1 x 0 B Y Y U e b Y c / 0 R X B 4 9 O A 9 U L F W W i G 9 n r E l a X + U 3 9 H I e P Z F T G G q v J q 2 R M V C 4 U 8 a q 2 U Q K g e e k h x w m O n H 7 1 m 0 8 d / G c m o x O 5 q d F S D S W 9 K 7 2 S u b I 4 2 C o t V l F y P R c T K 0 Y / m F B i C V a q i 2 i N 2 w v r 5 j o d l 9 6 g h W f m o E Z V l 1 y w u t 5 D H b + y l E V 5 S t f K 8 O 4 x B W 3 9 e R 0 Y + R K c d E O F U 2 W K K y q W n A E i c I c u d q 5 j x t L 6 + h o m R d G u + E 1 X l E h U F b r Y Z 0 E O o 2 D L T r C w R s I 7 3 b A 6 C k q / + t f / e 0 P c H v D c I n Z 0 T l w S s m o t 1 V Z 5 R z 8 8 q / U 6 o I o D Z Q X h D x d H H z A y l Y R A 1 1 C H A b J r L H G M l s J c Q c m C m V 4 v C V E z r h V g I N R u y 9 / m M P b l 8 f M D z 4 F M H 1 o M W m y w l V 2 Y z B 6 S Q S s q a E o w G x T l / N J T H F i J s D k f T e G T + j y X A h 3 o w z 9 v B n h 4 0 7 u T h S L B d z 5 8 R 7 O P X 9 J + T V H L a T 8 7 p u r 8 L a + i p c c y 8 o f B x 8 9 8 I O r E q g h z v Y x / a k s V o B 5 L r H I T M U h 4 J z P V S G d H Z Q o 6 0 W l 3 Q j O b y 3 G b k u / 9 y K 6 1 C V m q r g Q A 9 r + v N 9 v H d X z U O J D 5 D c N + E Q K 5 n w Z B A M H n X E b 6 5 m 7 6 A q e 2 T e b a m E n z t r B i + 2 d P X S 0 m 5 K K a U B r 6 Q d I p C 6 Y 8 z w N l g V 0 R O L Y T l W I q u k 5 h E N + F D J b i O c 8 C I Q P L l t n 1 K 0 9 s i r + U C t G O u 7 J + Z l E a Y W 0 e a f y U y t 7 B d x d D Y l 2 c 6 m V o Z x 4 P t + v o 5 w 1 l 3 q k 5 l O Y T 3 n Q 0 p d G f y + v m V k F 6 g x 1 U c z l x W y R b 3 r M 7 P J N u b d C O Y u B J k b l p C 2 Y 9 y j o D I 9 j J / M I A 4 7 U L h s c k P z 9 b 1 d 8 e N P K e D B u i g / 6 Q u M f 3 h X N 7 5 I L a 2 0 z L Y V 0 Y U d 8 y l Y Z 2 P W / s 7 S w h L a F b k T e r m 9 e H g f 2 u i h O z F J Y X B g J y m 8 a K u 3 J B i O W 3 1 q h d h N m w 5 N M X 0 7 7 8 P Z o A V P 3 3 F g O u J U J y b m i p 7 7 e 6 s + E a k I J W L s g 4 k o g Z K U Y N c K S + D u 9 K i B R v 3 N I q N 7 w c 6 L 6 q 0 n J H S e 4 8 8 R R C H l F e 8 j H k g U N P t G Y 3 O + I y G X T y C U 2 0 N I 9 h v O 9 5 s 5 / d 1 f c O N v L Y p t u t Y C O u V y c a 2 B W Q V + U x V T m s J E Y x F h W N F N n X K R 5 C 8 Y 7 m a R a L Q x S e W 5 g I H 6 i S P l k b l O 0 l i G k H k Y 2 k 5 d z a 3 j x R O N O Z 0 D C J p 3 t L w 1 E L s n 5 f N h I T a E 7 c l I G Y C X A 4 E R 5 1 s D c r o b w q D j t H W Z 3 G D P y 2 R P 1 B Q 3 B L T s / / / Q K P v j 9 u / v n L J T K I p w 0 M X c 5 u I X g N b + 1 t L i M 9 v Z 2 Z I 2 w y p 5 v B N Z Q d 0 Y 5 F U T Y G j m 5 J s v k Z P C F i y D / 6 1 d T C L a P i z A x J 3 h J G t 7 B R x Z B m I B s + 0 j q P b F s r 3 P y V R q L C c Y f n J F j 8 o V P H v q V c P 2 t o 2 p k l 6 / q 2 E 2 J f x E 0 D 5 d n R G o v V v F N g U 4 m F x s 2 I l O m Z P p M y a J Z m 5 x R K A 4 A h q 9 n R Q P q e 1 M o p a u r L N X i z Y k S X h 0 v 4 T 2 R Y B 1 i D t r w + 4 P I p W J I x r Z x d 8 2 j 1 s p w g p 0 E Y n l l p g 3 1 N u n K b M y X P C r R c i U 2 g b G O X Q y M l c Q p D u F U j 5 C 1 h k z U I g x k b K W E f M k p t Q S E O 2 U s x 2 9 j p z i F 0 6 1 + f H 7 P N L 3 q g R P A z h 3 t + y M v 7 J t f J B O h F w 7 6 W K t X g S 8 K P p y 4 b J h k E o v K W D u c T A R r I z I n z 0 m a q Q 0 f u L c S E 5 x 3 M 8 v W U Q F / V g g R C g W h 6 y W 0 h w 8 f u W s 1 y x v 0 2 2 W s C V G v 7 s q g v 2 5 + N 7 2 7 i v v r H o S 6 z + + T i V n o 1 D Q 2 m Q r x p a q A A w l j 5 A 0 k R I N y 0 p d k 4 n V + K 3 7 Z X w K Z i A q h Z K x o r 7 g x 0 K 7 D 4 z I b S D v h h j b k g i 6 m h x O H Z V f n 0 h n E 8 y s i H 0 V S + s 1 g g c f r F g 3 j w 6 f f z 2 O k H X C 3 n o Q n 3 K H K 8 N a D n W t 1 7 a G 5 f x I n a e 2 C j j R x e s Y v o V T I Y n f D 9 N N o t n 0 9 5 1 V r g D j f M 9 D M u Z B q z G 7 3 Q p e B u i 5 k s W t j O M G K r o 1 h I C z X P e T 2 g R t C / 9 2 3 m y r v z w k 6 4 B c H S 1 h N / a h e M / p Z 2 0 6 e m q B N e b I M V h 3 m e i m C G r a 8 K m T q P U i m 7 2 a r f a M i F 0 d J K z v B F b 2 p H H 1 g b 1 W 0 1 l i R / p P b Y 6 k B 7 v j O v i 5 O G t g W 1 4 6 T n a U f y k h l W N 7 N h b t L H l y K V S / 0 c z 8 n H k + 0 j F f H C p g e 8 O H j H 8 s Y j b A I S l F p H T 6 Y D c 7 Q / T m x G m h Z E M G W Q b w 8 s q y I Q 1 y / L 9 o / 7 M K Z 7 h I G W 0 3 h t J 0 a E W u g 8 X j 6 r a F i 8 s W l g 5 t L 2 M x O Y n l F x 0 s T 1 U u / j a J 0 t P d g R 9 c i l z I r X A Y i l T S S k o i f v / t 6 F f / o z Q F w j 1 0 b u Z 1 Z B M R c c I J 5 W U N C a p J K / 8 6 A + 9 X K b 9 L M s D M Z i I R o q c z W P L p P v L g v q Y N i K m a L 9 T v o r E f I d r K M 7 f S 8 W v 3 b E u q 3 3 q n O 8 V v e n c B A 2 7 R 6 T k R 8 H S L 5 z X m k 7 J Q M x A 6 3 S h 6 u t y R 9 J X k T / U 3 V d d L r Q l r 9 w b w b Z 6 w 9 p c Q 6 l d F l 4 G b O i 0 s 1 O x 0 S 9 1 Y 3 c a 6 v k u g 6 O / 1 I C K J h e N R M B b u x w O 8 V F S k i f p 6 M 9 S d E O z D I a K X b p Z J p M V 8 z 6 O z u r K G i f F r s r r 2 9 J O 7 u t O F t x 6 Z n N h K 5 L T X P 9 3 c 3 S / i H L 5 h 9 U J 4 v o y w y 0 f P S w f b e m Q R a + 8 R U 3 8 z D H / T B 1 a a B c v r B u l e 5 F c x B p K n 3 l 4 Y D P h T r D b D u w N L q Z b x x q q K u G T n T h q u 7 g b v 8 d U W q C U E 4 f Q V O i v I H X p T O v i 6 d 3 g g M + 5 J E 3 P L m M N A c u b N c u a 5 U I i Z 2 e g l N L d V z T v U w 1 r 6 N s W S T a F 7 u 4 8 C a 3 6 s i W S 1 S y T U v x k z t U i p 7 M N x 6 S k n 6 e t i a 1 b A d E k k r f t u O m I k M Z H B u x Q l W O N 1 L G a p o y h s T B + 2 Z 5 P e A P U V n U C u J 5 I Y V f + E y / E F r q U E F b E W z T Z l a N D M z h 1 d f v 7 x v a n K X D N a X d 8 I Q x 8 7 4 Q d p V L A 9 C 1 w 3 8 + 3 / 7 H x A a e h P v n A + h u b k J c + L T j n W W k M 3 m 1 Y P g 3 K M z S 5 y 4 O h / H 6 v w 2 3 n 3 5 x H 7 O 4 e L e b Q y 1 P i f m v A G v J W x L t 8 U 3 f a 5 + u 2 0 m l 0 U g j o t v a x 3 4 C 4 Q i l C 4 q 3 3 1 Z w 1 r 6 F o r W N p 2 p b A f O d l V q j R t L 0 u m D Z q P Z Y M O w L P B L d S Q q 8 d 2 c R y S b p l K I u N m a n U N V L h W h W Z W O W k P b 8 v 1 m t f U / U 3 P e t S r a c L 5 I G 6 n + P Y J S j Z + 1 k U 6 J a p V j 4 a Z K N J C p L b n C g G i R C v F s n G j P Y 0 S k q n b u 4 L k J V e l J / t m L G O 3 K Q 7 U o i x l 1 Z c s F d 2 k e i W I Q 7 7 z o x 9 p O B A n R A p d O t i i f g B E / Y 0 V 8 R r e O q 5 t B v P E c l 8 K 7 0 T / P k s 2 i f V 8 6 e H 0 2 0 t I N Y Y c V y m s i c W N 7 o k k 3 t j A y O l R l Q t 6 U f m D Y 3 Y l C N g f v t g + x d r O e u g 3 O C 1 L o d X Z W 9 t o i U q m M + K g B l M V c 9 1 u c o G X 5 2 Z T 4 T p k d v P t c k / i e 5 n a m 5 b J c i 2 h D L t p k y H v Y K + a 2 E N P V X L 9 d b X B L 1 6 9 n 6 i 9 N + U u A K x E X D W W 1 w V Z 2 C p 3 B C Z W x U E y e x 1 h f x H 4 L 2 J U O a T N f s X j L Y O Q y x 3 H l f Q c 4 W P j Y T n t U G g / r r C 1 Z C a P O A h 0 h X 0 Y 0 E k n n g l 9 O 5 B M / x D 5 f L p d H I H A w q l a b p Z 7 Y 2 1 K Z G 6 F w Z R e H l 4 d T u L 8 R E n / i o C n C 7 T e 5 q 8 M D a 8 s X R u a 4 t S l L k t n 7 4 9 L P 6 o y M 1 k 3 h q Q X n 7 j Q x e f Q r O l z U B H f l b 7 8 b r i a T d N q E h o X 5 R Q y P D K F 8 o 4 y t U Q / c h Q L a H s m d c h m 9 j G l t Q C 6 C Q V X r 5 h m O Z r g / n p G 3 r e I s x V I B y X g a / / X v / j t G R k b w 5 t u v q e N H 4 Q f x v S 5 b y 0 V s x J N x 8 X X z K q h R C + 4 + y C B P V 5 O O u R 0 3 p j c 8 K O e T a l N p G 2 w n 9 h n b j m u m b P + 2 E X a z Z u o V 1 y X Z m e t / q X D F J j c N r c 9 q E V E O x l w Z u p h n n q A f 3 9 3 Z w K s X z D o R l G j G A y H J y E N 0 h c 6 o e g O N k i T z a Z F 0 4 U q 4 3 C Z B u c B l 8 W Y 4 n k m o z z X Y J i W 9 m E E h U k J r m 0 m S v J 6 C 3 2 1 + 7 8 G q h q V Y x Y / a X Z t D t G M Q b m / 1 4 G e p K a b 4 s A a B E 9 Q a v z t R Q F Z 3 y b l k s N X J b n g S l B 8 K e U 4 d J D C x N L + C 0 E Y v 2 l + p v F + + K W Q + L w T k r d g D U q 7 V E D M x I 4 M 1 b K 0 6 Y V T u v / + 3 T 0 Q Q 6 b h w 8 R y + + O w K / t k / + 5 / g F k 1 i r b R p D O l P X d N V 2 h G 1 V b Y c Q K a k w V 3 c x e L c H F p a o h g b F 8 F h n Y j r i b g I 1 D m H 5 P R z S a B 3 J g r w i T n I X e v H R S P Z A a R G 4 L i 5 v + b F c q y x N v 5 L g i t + a 9 N Q t j s V 1 W l H D 0 n n 7 t 0 T w T n E e h I i 1 R J J R L M R 7 P T O 4 + H q q a p F e A S 3 z r z Q X 2 v 3 V 2 s U h t v t y J d z s a A N r s d K i 9 k R X v R j Z c T c C 9 a J / s h L + O R B 9 b z W 6 t R 3 6 J 2 o L s B J 8 P y 1 2 o w D g g u L X / A U s C K m 5 s n u D i W N C a f f 9 z S Q S i d Q F J e k f E 3 H w r h f t K H 8 t p y e O t g t o 9 C Y F p P 2 p F y Q a C q X j F e a c / y P 2 f G d Y U N M L / M 8 2 V w G K 0 t r O H l 6 A k n p g 1 A w B K / P q 5 Z v N P m 5 f k 3 M U p H 8 9 X a c L O 1 J H 4 W F s / L 5 W i T i C S F P B n / 8 b l e I e l E F C m r h t C Z U k c y u + g K w H h b F d O 6 P X s S X M z 5 V J + K v B f u F L u v h k w d e v G + F d B W k z 3 S R o F q E k 4 b W M Q e o E R h c c O Z 3 7 Q / q s p D N m p P g h O D 5 g X V s 5 8 x I W n f o n G i g i k l R f i i / c U o G n Z g + N C 9 t D E Z e r f K f i P k b f 4 e R S / / Q e l X B e 6 c L 6 n r 8 R h a T 4 t s Q d L T f F X N v a V r D 4 E R Z R c Q M r C G e W 1 f 1 K L x u K x x W B 5 y b 6 m 4 6 W C S F f q Q t p c t z O o w R A w s f r W A m n I Y 3 2 o 8 z H V n R E B 5 F W K b t M B O f z w u T B d w S k / Z i t g j D q p 1 n 0 F S W 9 z A j Z B j h M Z 7 Y w P j 4 C P z B I H Z 2 d n F n u w e / q 6 m c S j / 2 U o 3 / p M B u O M g T B b v 7 P v 5 2 B i n f C I K O b V h 5 f Q w 7 u q y 8 y L d F K 3 G e z 1 6 9 3 Q j b 6 Q X p x x E V A Z 3 d N v d V / m u D 5 i Q T 9 9 p V j W l h s K 2 m R f j R e 5 T k 5 s t a T G + 6 6 5 J J r Z G x y O T z 5 N D T c W W f T I S T T H T a 0 e m S w c n f c e + n L h H O k L u N c u n g Q D r X m V Z a l R V w h r p 9 G G g 1 N S c X E P L u + s U / I F g 9 J x r s U Q G I w 8 h E 1 C M T l 1 8 7 T Z 7 t 6 R j + 7 b / + j 2 h 7 t Q O / f + u s O P F R 9 P T 1 q L 2 L O 0 U b l k J b K I U 3 0 T / Y h 6 a W U Y T b R j D S P I D x i X H 1 O H H q h N J E J 9 + b w N n z Z 9 A + 5 M b E q Q l F J o J N y B 0 q O C n q B H 0 T G 8 a M t D 9 v U h 6 c X 1 L H 1 P / r 4 / K F A Z Q K 1 f N 2 5 W J 6 n 0 y / P 5 N X Z C L q k U m 1 q b z N u U A 3 R t S C x H t r f 5 1 k I g 6 E z W 0 w / a Q j Y h Z i e R J Q k z i 4 u Q + a Y s w 0 Z 3 k s J 1 m O Q q 3 5 R p D 8 y 3 c / w + C F 9 6 w j w C s y 4 G q 3 W C F 4 p C j c 4 7 K b 8 t 0 y l v u 8 a i K V 1 8 P r p P / A x F w W l G y E n d Q C 2 i O V E g B O L H 2 / g l g w i f P n T 4 k g M A c 4 T d y d z K I y M / N 6 F q W y G Z Y m g e 9 d E 0 K H f P h g O G + G z B 1 w p h 0 l k 0 k 0 N Z k C J y d + U C B Y X 0 N Q U x q i 2 d 2 n K + d i l g i L Q d b T Y P w U i 0 V S C P J y 7 b 6 y U 4 W C v r J K P x o X U 6 8 R t l I a w m J N Z u T U i d w y p j c a L 3 H / a 0 E D g w C I + s 3 q N / V Q t i S f D e 6 p W w u 7 g 1 i v r x Z 2 r b m d 7 J z 6 2 x B W X 7 L e Q j 3 Q Y Q + 0 V E K w p 7 r 0 u m Q i e A Z 7 D Z t 2 n k U 6 Z C C Z L 9 W A 2 o h z 5 / K G z a F g k 4 k 5 g k 6 s f b o B 9 4 A H F y 6 c 3 i c T w R Q g r r V i Y V C b T M R K 7 B 6 2 m w r o d M v g r S G T g q M M x t r q h p U b e L i P x y t 3 k o m Y s 8 p p M c + R i x N t s J Y F d 1 M n m Y j 9 v i p m 9 1 O F i r q 2 T y Z u h J e x S h 8 4 c W f F i y u z X j W / + I x M J h q O o O 9 u 1 q / / w D V H r o n q j t P l m B O f P 6 w 4 w S 7 H 5 C g 3 P 0 5 Z + X 3 E Y d t 3 K s j P U D P Z F U 1 Z j / w 9 h / / A T e H s o o l M f R k + R J p W Q T 5 G z W Q v H G Q N C G Z n v C W + A u E s v l k P K s N e b j l / J 4 9 b f 3 s f M 8 1 Z 9 P V V q u a y A p O d Y V 4 P X M z Y H V 1 E S Q h S f m D 6 V E 6 4 o u b v P 1 r a w Y m J M Z X G R E L q 9 E M b Q L 9 a / R 7 3 2 m 0 O l p X m y h S 5 R W g W U + s e N d H O 3 d R r L W X m 4 T k r G D E c T q w n p 9 U E 9 2 5 m R U V 2 b b B 2 e z R Q L V i f 4 R B C f f D 6 w Q w I g s v L j e q S E V U p P C w U S f P J h j M 5 s q O p i N 1 c R S u 5 H W t 3 m L J k p y 3 Z + J P D Z y I B 7 J r g t u Y s y S D w + E w T q L Z Q 5 K F w + P S c g O 1 z + H 0 s I 8 b 6 F T b K 1 8 t Y u u / C w y X T K e D 2 K C z f 9 Z + v r + N f P / g B w + 8 N 4 K 2 X z J x F L j O n k N j N m r u Z H 4 Z 4 t g M D X W V o Z z S k c 1 s o f 1 9 N i N 2 U g f a N N t F L J U W m l d Q t z G 9 f 3 8 9 k r 0 X q Q q U t C Z Y k Z n D g c 2 n D G / M + j L W b N Q d r u L s P l 7 V e y Y b d g / l S W t q o i J 6 m C V x 1 l G q + t + o F N 0 J 7 h m r U b Z H b d T L M n X C 1 i y N q F V W s B Z d O 2 K g t Z s g 6 E x F P z / 6 E a c R X k e r + U B A + 1 h m z Y C Q N t d i O I J m c 6 L S W H p T F 5 N P c 5 u / V K 3 J C M K p W C 2 6 g b Y O h d J J U Q Y 6 / 0 V q E M S W S / U Y Z 2 w w 6 v K h h 8 K w h A z m s f J G H a 2 5 s 7 + 6 g s 8 m N / / V / f h O t 0 W b 1 G 3 u 7 c b k W D c t 1 E m 9 r 0 T E 3 i u 3 V J H r E R 9 n J z i L g b 4 F 2 u S J 4 y g t l t E W E E B M 3 s J y 6 I Y N b / h k a W B W 7 t l I t J 9 D n d t J q X s 0 J L t a k d m J V I P 6 9 v V w J / B w F 5 0 Q t l 6 p T I 2 + k Z v H 2 i Y L 8 H o W G m V f 5 D A d R t 1 W 4 I f N h c M m 4 t 9 O Q u C t h + Y 6 0 M B t Z b H M n n C Y E w S U f L Y F B 9 I Y v o i N w u l I m S 8 A s c p s c C j I Q m N d X S y b C L r l V y q e r v 1 M H 9 S q k G l n z e v V b Z c z f 1 f D 1 b T G F 7 v n w 0 a w 8 1 n 3 4 U z G A j / 0 B R a C P x U R i 2 S 6 u K N 4 T i Z z N p B B b u o 2 k q 0 / d b / k H Z l t w k V 9 U + T g 0 z + o h W z B D 9 4 F k E 7 b H H m G k 0 y R Q q r h l 1 t + r r J T H 0 m w M y 8 n r a v M D g m l H r N H R H q h e S b w e y 8 l v u z A 4 F d y f T 2 M a k H O V y F E T r / V g T 4 b b 2 o z l x v q b T 2 M l / k D a v o Q / P a h / j 8 / Q g F C X x L / 8 7 F 5 9 i U + U p Z 9 X L f K 4 z w o R L o j G + r G M O 6 s 1 g 7 u O E 0 1 p x 3 V C 3 C G j E V g N 1 n D U X a g F 8 w N p X i V W 7 i M Q D F U 0 z D F g T I q Z 1 e d S 1 / q J m I v T m k f I Y c 3 / 1 A G l M c t 2 M U R e k p G 2 c O 3 f o X v i d X C u t F t M R e 1 S 9 Y 8 7 g w 9 O u N 3 m K A / E z P y 5 Z a Z y W W B V W r V m y U L 4 N H e Q 4 C 6 E p o b n t E J n k N F D s 3 0 z 8 h P M o 2 u O e K F P G v C + J o Q W H 5 J n Z E 3 2 z 6 0 d O Q h e / 5 O A l V W 5 I b Y N 5 j S 2 B c 9 i Y c 8 U D M 9 Q H w 3 D 5 p / + s I L L p 6 N o a j r Y g I 9 k g I 1 a u 8 h R y r P Y I r d h / H h N / C t 1 9 C D I r Q 8 d G 0 w f B a b g u M T s q Q c G K t Z m b q C t / z T 8 Q q i R 9 h J O d j c m I F e J G v d E k z w n p g u X g K x 5 l L m Y y S S x O 3 8 T e j 6 j a r J z 3 o s b x L l 9 I X H E f T I Y y / D 6 5 X m g S X y 1 E I q 5 B J q 6 T i A c M Q M h H 7 A o z H O V a 2 R w Y c n K W K 9 F K t e q N h n w a S X k d D / m p g P 4 w + s j 4 q M k s Z 6 5 p 0 y 5 8 v d y D 5 0 i o E a k F R m w E P N K L c G w s L q y h r 5 + M 6 r J 7 I O N W B p T 6 y 3 w i W n M C C Z 3 o H g s 1 B F 4 t W B 2 B L M k t l I L o r H r 7 / 7 x D B U 0 J F Q i U 0 Z z y N R C 9 B G W l 1 Y Q b Y k i K j 6 D W D z o L 5 T h a p Y T M H 2 G E H 5 x D 1 0 b + d g i / C 1 D 1 i u R u n 7 u 8 u 0 Q w 0 e g v G x A G 6 j f 4 f / h u z Q M I U R z a 6 c K R j T K C T Q S c n 1 0 H a z T 6 N f K + C R k B j E e f v 6 v 0 P v 8 P 1 R 1 0 9 3 W J K Y J J v Y y R Y o T l n z O j d 6 4 u z 0 L u Z Q R C A T V O P R 6 D P y u S + 7 H o W j 1 c k n M o s Y + 1 G p s D C + u B j A 1 t o Z I 3 q U S Z g l G / W y / s v h V E d 4 3 H Q E C t u u k T + 3 5 t L y 8 q o r 9 2 4 j f K u C q 9 y d o j G M Q i p + g 1 c z g z T M c j Y a E Y s U a D p p a G 9 x e l k B Q Y m a z W Y y f G F N F J J 2 V a 1 g t 1 G W X J B O 8 J m R q q p N v d g B y / v J 3 V s S r Q z R f X D T G Z e s H B b T M / o / / 8 / / G 6 X f / t 7 r + l Q 2 u f N 1 P + s 3 J a z F J E x 4 X v r c C H 3 u b y 2 h p i e D i a E S R n R u k 8 d w 0 b S Z F g + 3 W 7 O J g g / s v O Q u S 1 I J p T P V 2 A C G K u g + t U 2 d Q P D 8 r g s B c G u O s G G W U R C v L N R p T 8 v e k + f u 6 + G j u y 0 J m u b b l p S U M D Z n l 0 a Z 2 k p h f r 1 5 + 8 d g 4 B q G e 4 f H Q k F B E L J l H S 1 O 1 A / p Q b P R T f d U h 3 p V U F v c W z U H B K q G c b f e E K h W J S M o P D j H 3 j E c y Q M W 8 M 8 R l s B c x l u X j 9 U p W 7 F 3 Z h X H a Q K v R Z t Z e o H L p c a n I o w 1 G 6 L R L F R K W x E u v S h D N A h s 3 N u E 7 L Q O 8 3 V Q x 1 E a 1 E 6 d c d s I y x H Z q z 2 G F T W x s J m e E J C n r V Q W G 4 c L 8 1 k W 8 E S / B 8 3 J F I 2 5 m J u F 1 B d E a H E Z m K Y v Q Y F A + L P c g p r T 2 g v i K 0 0 K o C S u A k U o h Y h X P 4 W b M X z l 8 n C f C M 0 I 9 d W j J X O N i K U 3 h a j I x h + y U D D B d x G U m V y F V O V f h J E v u O s l E v D n W 2 N Q z W E N v V A a / / E e C 2 N s 2 k U w 6 Q / O O y D u J 8 s X W N 2 j t a F N 1 9 7 S L G l z c M S M s / s Z N c c p X z O t w k s l E z c C R M V s e 1 X H H X P G u Y J N J m X n W 7 Z z p K a k 8 N h L J S S a 1 3 i t p I J 5 w 4 T N r r q w o q l u X 7 3 Y 1 n V C p R c 6 g S z r f r K J 8 J 3 q W o F l m N P c V J q i h m r x m 9 d n t N a s v 5 F J I J q W p t y v 3 Q j K t r 2 0 g m S / + d D I 9 w 8 8 C L Z x p R 3 n q o O S 9 c m N p 3 7 T j X M Z a n J s u y 0 g T j n H 5 Q T D g x h b D T Y K e t k p + m X P f W o L a K d D A 1 D M e C Z k s j U Q N 4 3 5 V f l A + q t 8 1 r 8 c 9 S K K Y 5 8 t c N T D Z l s H r b 7 x 8 Q J O w M i z X I r n 6 q 4 8 T J I d H P H Y K A 2 5 q t r y j Y X r D r d Y C 6 Y k 7 K M o H s s X K N f P c t p m 7 n M x i f j e D 7 V h O L S 1 Z j 2 W x Z Y W q N f H P o h E D 7 1 o 7 a n i l s d z y 3 e l t c 3 K 6 g / s U e 8 L w u U P Y T E x g v K s f / d F B a N Y S G e 7 U W B a f i y H x t e w d d U y 3 p Y k F 7 V W 3 P K w X F t r a W 1 H W H y O s + Q y / K P Z N P m 4 M w N o G z H O b X S 9 i r M m D 8 g M Z x D I Y / b 1 J t I a 9 a F p 0 Y b m v g K F w E B 6 L b Y l s C c 1 B T 9 3 k V e I D 8 b G M s g x 2 k p H j l m s G x e R i O p z W I q Y a A w + W N c a S U q r g v + a H I Z d l M H 1 s U w a Z / N S / K 8 b R 5 t r A + 6 + f U n N W B P d M N R 6 W s T D s V Z t o M U O D u X x M k C W + m v E q n 8 i J b D q F 5 M 4 C 8 o k t X L h 0 F i + f a B y + r 0 V M u N J i T Z 1 x 8 n c / I F M H O 6 k 8 f B 4 R O t k C + p s C Q i 7 x B 0 W r 7 R h u h J l v W B K i l u 4 J 4 U U L e t r R F Z r A 8 s w W B k 5 U 7 2 e l 4 C i 0 M r u X x u x q 9 X Z B T 4 x n J t 9 T x z 6 h W K x j V E y J z 7 f 3 8 F Y m C v f r Z v I o 3 9 x v d u t F U T e Q F 0 2 U y c t g l 9 d d Y Z 8 i V C m 1 B U + k M i A + 9 O W P r C + n Q M E s b k e Z J p t 8 X L O T P I V 0 a x 9 v 4 D 8 t X U H n u b + H p m j b f i C i f L W M 1 H N u V W v 7 K H A d E m t P b E 1 + j m j / B Y T a e n B 6 W M e p z o O V c Z P Z b T Q F z Y I v L M T I w A x 9 K G Z t L G y V M d p l k o g m J s 2 y 4 2 I j n k e X x 4 e F n F v 8 s j J 2 d 3 a R 9 J q 1 4 1 X 2 g w i 0 N f c 0 e q N 1 Q t N x a Z e o C 9 u 7 W 9 C W / L j m O b o g z b H x j F R P F Y p Q 3 z z U 8 b p d 4 Y j l x O b q D J Z 1 6 V R x / p 0 o f 6 t j / k w e I 9 E Q P r o r 2 s 3 a R o b 4 s K c A 1 8 F K y f s w 5 k X C j z Q e k M Z S G e m p D G a 8 C 3 j O e x q u b v k s o + P C A a X V B P W 0 I s m T z 2 e h l 4 p g M Z j U 1 h z S 2 / P o O f c h g u E m R K M G X p f x W N C y 8 I e q C Z U t 7 A l x q q U / F y F y e x r W u b s 6 F 8 Y b d p l k M T N d H U c M R i F C + Z 6 0 p Q g n + m Y b i 3 m 0 9 A W V 6 T w 7 u 4 C R 0 T 6 k S z v i Q 3 U L o Y D 7 e z s 4 d 6 J D f Z Z w + n W F 2 w X 4 L 5 j z f L W L L H 8 S n h H q q U I R a i d R R H u z K e l V k M A u F 5 a T A S F m n 9 I y 8 r Y r U G n 8 8 o 8 6 X G N u 0 V I 6 c q 4 4 b m 7 2 q L D 4 S F h M m F I S U + t z 6 O n q Q G 9 v t 6 p p U A s j I e c 9 p E K O L q b c f 9 q K 4 w / P e R B u 5 m S S O Z n 5 p Z h x z v Q 8 D j a z P P M O d h 5 9 L / 5 S G O H O Y Q S i v S o l y O c P w O s L i C m Y x e l O Q / w e 5 5 z T 0 f h u z q t M y O X U N b U E 3 / a v a i O J T u j 3 r X V J N W / P x t M Y j 5 o 2 4 / b 2 F t r a W u U a z e v J f F N G 6 P X 6 5 y t f F 1 V N 8 5 j R z D B 3 M P S I R d F Y G D 0 W n h H q q U I R i o U o b Z + o F n d X P D D S B l I u D U P p E i K l M j a b 3 Z g 4 a Y 1 q + a O L Q 6 S J D 7 P k y 8 L j c q O v u T o 6 W B A G G I U y E u k E l l e 5 b W c A Q y O D a k e O R u D 8 6 L + 5 8 U c M v v A P E P K b l U t Z Z t k G a 8 6 l k n v Y n v 4 a k e 6 T C L f 1 I x i K K K m e 3 Z p E s P O 0 G v w k + f D C M n r e 7 V b V j Z 4 f P G L J y H H B 0 9 R c v r E q D z G D N U Y t 6 2 B y J y v N V c L Z 9 i Y l C J z B l b n 7 L v R N c J m 5 S y 1 T s a G L a e t + R V N l s r X n N X y 1 6 D v g F / 4 k P C P U U 4 X 7 t Q / + l 3 8 5 P t B i + k l i x i B U 3 c A 0 d 3 o X S x i 6 Y K C 5 B w j 0 u d C y I J 3 b 6 1 K p M j S / q A k o O a M B r w z g g y R h 9 I t V T s O h I H q 7 O x G d j u J e c Q X J n W 1 s b 2 7 L I B O J L u e g J u M g y 1 8 3 8 G l q F W V 3 S M g q f k w g g l j W H K S l I s t p b W P x + n 9 G p H M M X S P P I d L S J V q I p Y / N a z e K W Y z 3 R f B i t o C B 1 j L W v e t o b 2 9 T u X f r M U 0 N 2 E K + g K 3 M H C L + J 5 w c l c t R W t b v U g E d p G V s d o s G a a 1 u v 1 w h o Q q C c v P s y a U g L g 1 6 s b O T R N 5 l I G h t J E 0 s b b k R b T E z S p x j 3 C i W s W E U E B n 1 w u V z q R y 7 p 4 p n h H q q c C W t o I S C P G N 6 D m f m i V i 6 j G j N i l L 9 n g x + R 5 H I 9 f U N d J e 6 9 v 2 a 4 2 J j Y 0 v V W m A U L C 4 k 6 Q 6 I W c b q i u K i x E U C c 3 8 h S v G 9 9 X m V / u M P t y C 5 M Y t C e g v t 4 6 + r A E U t B l t 1 T C w W 4 H 5 Z C E 4 R Y V 1 S s V i S Q b y D T D q D Z D J l l t X S d t D S F k W r f w A l 0 b r c e 4 l 5 i / W y 0 x u h / I W Y v e J H u c 7 I d + p 8 j Z t r c z 2 R g m s c L Y F m V d P u z u 2 7 u P D c e T W f t 5 B I i y k Z x r T c 7 3 l H / b y d R B Y 5 3 U D P W k A l I H N z c c 6 9 E R / d e + Z D / V p R T S g F F 3 I 3 s 7 j f H s a l I Y e z I j C Y 1 2 9 Z X W o m X 0 w Q 1 j n w 3 v V V p Q c d B m N d B k Z N c M O J w k 4 B e d G S T U E v P r b q U m T S K R n 0 B f G H g v A H q p e E 0 K x 7 J 1 A Q 6 0 u 0 5 X B l Y N P P q s e N r 2 b c G G z f g 8 t z H 1 H f o J C 4 s j j S C Z K Z v 8 n 5 o k w 6 r z a N S x S K C H l E o H A f X z F X I + G Q I m D A y g 8 k 6 q 3 U J b k X d p / H m + N m U 2 9 t C Z l b m q t M 3 v I 3 O t x v m K 8 T O 0 U 0 t 1 e i l 1 z k S H B t F p E T 3 n 3 p y J v 8 S X h G q K e K u o Q q L O T h H R Y T S l 4 V 5 4 v w j o i 2 s P L M F D i f J M T i Z C e L J J b 3 Z D D X m D q N U G a 6 k J i O T v 9 h H 7 w S 6 / B W s i h m X g D N Y g L 9 K H 6 c D Z / 8 b k F + n 4 v g X m 8 t I M g 1 i o 5 T p T M 5 5 I w M W h 9 E o d W U O r 6 3 l E J T S y V 5 t T d 0 8 c h q R 0 6 s i r n I P X S r w M W K w q e 0 k M 4 n 5 q 5 X t N 9 2 a g 4 Z x 3 6 2 H i 2 M z f h p P D / E h j s I k p f m s / s V N w w R V C 4 R V P u Q N o n d 3 U P L + d a q + 3 R q q V A g g U y u U j n 3 s f C M U E 8 V B 2 T 4 X t o F n 0 W m z D c Z 5 R t l b 2 Q r Z C K s c R q L W Y U 7 R G p T C j v / 1 Y N x V 7 S a + F 6 T D x 5 a R 6 r B 9 2 1 0 N n k x 2 i H a Q X y Q i 7 0 x n O 6 L Y 6 I / h p P y 9 4 N S D u / J Q 0 0 X 1 f z U w v w C 2 r m z Y c 2 d c T N s J 5 m 4 E R z J 5 N z 2 5 S i Q T M 4 9 o A h O Q B P h s B / 3 V s y G 6 Y i M q f Q j v y e k / k a C o 6 J x 1 V u K I L W g c N H G R D C x j L O T T I R o 9 M C Y M N Z x n y u x + 1 V L / k u l 4 w u F Z / h 5 U a W h G G F i w f 4 q s N 8 c f a w n x T R p M j 9 E M 4 i + R 1 Z M x O A L h 3 d q c b 4 g m o 4 7 c T C r W w h Y T z I y b + / g X O s B L K 9 l 4 A 2 s o M t 3 4 k D V o O W l Z Q w M D q j s c u b 6 L e 6 6 I W 4 a / L 5 Z a F 4 z C 9 w o u 0 X z d S O Z j c m A P 7 g 9 Z y 2 2 U / P S N g X 0 R i f k l U v V l H j H L h Y j v g 0 s 3 2 Y j U Z a B X k 2 I v e w S 8 u U u 5 H N B D L e X 6 5 Y C U 1 t / y r X W 8 8 P o O 5 X a X d D F z w x w u 0 b B m m j K i J a A 7 h G z 0 c 1 d 5 3 + C X / V M Q z 1 V V H W h T a b C o 8 q q 0 / S X 1 Y V T b D I x Q d T e R F m z d j y s B 8 4 b E S Q T w Z W 2 m s s M G r B e n f 0 o T 8 r / j k E m o m / e j 3 C w V Z F p Z T e F O X n Y 6 O s 3 1 w v Z k 6 4 u O f m p H h 0 j b S O q D m D A H V W b R / P 6 S a Z c 0 f w u S 4 M t x e 7 g z q q 5 8 9 9 q / L 7 6 S z A v z 8 x g M M 9 5 f n A G t + 0 t d a w K R U R n 0 8 F 2 a A 0 O o i Q O X Y s M f E 5 m F x z r 0 x k l 5 O S 4 I a c o 1 K m 0 t L O z C q P J T M C d 2 W H j G P h q 2 o s 7 Y g K H w m H 8 u O T B N z O + p x u k e I a f h B o f y u z U 4 i P x m 0 Y r T r G N z D d p h F 4 3 J y Y Z L a u 3 m v c o Z D J Z t T W l A i M O / H P E Z m 4 c c O q v a D D j m p h F g y 4 Y y / K d U 5 r K P 6 Q Z t e 7 P o O + k X A 8 t M p 4 2 a a g d C 5 c y H g w F 5 D v c F d 6 K k L N g Z V t 4 U M h W I Q C D C Y u 7 Z 2 D o H r x + g r s A W m 8 4 s C y E I / H 6 m 8 + L 7 + j B j + t F X J g W 4 T A i D 7 m m f C m F + a 0 w U g W v W j d F v 0 h 7 W c P U b h Y D k Z D a F i e 5 b R a u V L U o 3 h R S 8 l p F f u 2 U X G i P m O 1 h Q 9 3 j g E k o 7 s y f L w r 5 a i e / f i q e a a i n C g e h L D I t C p m G D p K p x H U 8 0 U p n 5 v M F + G u 2 u K y H / G w e / v H K R G / V N j V C K E N M y p q d M w 9 C r j B / X 8 5 z r n K e 4 p J c 5 6 A X D z d c O N l j I J O V o e Y u i d a U a 3 e Y q Y m M C 8 3 W 3 k i G D F y a U F g T E 4 v z b a N C M s t k v L a w h 5 7 o E o q l J u U D e e X 7 K 3 F N L S s f 7 6 w U 0 L S X p U + t u x E O b a F 3 p x W a n E d B r M B C t o R V 7 v T e P r K / B o s 5 e O 1 t 5 q 6 B h T y D F 5 X 7 Y N F Q j R F S M Q S m p z Q M i A a L G W 5 4 + o t o 6 v G p z Q N m t 0 x t q I v Z y c I t X K y 5 k X C p / E u C y 9 / V D q F P i m e k e m q o J h S f O d q 2 t C m 9 J K a R p 8 c c G H p W V 9 r L N + a D F q h m g S 6 f d X c d L T 2 5 j P y T h 1 5 8 e L q E / L S Q Z K I y u O p B T 4 n P F r H M K w f K c R m I 0 e p r i K X T Q p 6 Q m J Q u 8 V 2 2 x d w y k 0 i 5 0 R v X N d m a b i M 5 g + 6 m E 6 b P l p R H t z w t 7 i G e 2 U R v 5 B S M B S E c T b m g C w k x x Z p r N Q d f b h h Y D e X R F s h D W w 3 C b 5 m 0 3 / 5 w A 6 9 d v q S e 3 7 5 z E 8 G + H v Q 3 h U U r t m C w r Y y t z R 1 0 d o m q F E s z d U v H d 2 1 B t c T E J V J A L 3 B 2 2 K t 2 v F D E r V P R q c y C l I 4 a e j Y X L G X / Z H h G q K c G i 1 B m g 3 4 / 4 8 b L J 8 S s K B n Y y m j o a r Z 6 i X 8 c b Z 4 V x z p I x 1 q O K 1 K c 9 K O 0 J h q s 9 3 B C 0 X 9 Q G k T A 1 C E 1 w v l f g / 4 s L p Z E W 3 q U q T X Q c s E 6 a q K 0 L b / X U f 1 7 O 7 u 7 a G 1 t E x 9 J T C V H c T k u d 6 o N t t j k I j h 4 i 3 o e p Z s l B F 8 K K w 1 k g 9 W O o t e z 8 H g 9 K I m v 6 M n x u k U B v u Y W M 3 E d Q 7 4 e G I t C w H M a v r g 6 g 7 d e H h Z C M 9 + Q 6 5 0 M l O 4 Y m I 8 / g m 9 w T L T f A i a a x r G x r u G O + F T Z T E J t T e M J M F f R r R Y 0 T m 1 4 9 s t 4 p V a u I t L / i s q e c G 4 I 8 N T x j F B P D V W E W t 5 z Y a D V 6 k 0 H i i t i X v V X p K J t t q V z M Y Q D L S h M F e A 7 W T H / a I 7 s C S H 7 7 8 d R e K U J 7 W H z n J z Q 3 N + G U k T q r n y G m s P e 3 c G J 7 H d Z B F + t H z n M T 5 k k d u L a o 7 z 8 j h v 9 b R 4 k 0 1 m 0 R 8 3 v T m 1 q G G l P q Y V + N k i m r d Q c O s W 0 Y / C h L 3 p W L k d I c a T t a S L 3 Q x b 5 8 3 H R L G 1 o C X r l e 6 J f 9 D I y 1 + V 3 m v x w T Q g p i i V o s 2 K O n f f L u Q 3 E U y X E b m R w v b A G f 9 u o E E l 8 q o B b l T f u b 9 H V U n v u H j j R p V d l k 3 d F z S X L m z G r L Z 4 N / l 8 1 9 g m V n 8 n B f 6 I 6 n G u v B z o O 9 L S O 3 D d Z 7 L 7 Y j K 6 V D H x n Z W D V 7 B X p 9 J 9 y t 3 M I X K h v 7 u 3 8 k E P 7 5 e p r c a I o 2 t B b o w 1 / u P 0 I X X 0 J D H d c V N r S L e 9 z S x U Z 7 w d A Q m 0 n 5 5 E q b M t A f g m p / I 4 8 3 1 F 5 d 3 z t B H 0 Y r 2 c K T Y E u + L Q Q X G k N m h U a v 7 q 1 i s v t 3 U q j F U X 7 M m t i P 7 P e 4 c c 9 v L a B g b 0 w N p 6 P Y q S D U U 7 z u H O + b k 9 8 v W u L 1 Z n 0 z / D b g x C K G b E C / t 8 x / r + d 8 + C 1 M f p Q 8 s I h u A 8 L R t C B 9 8 9 m E T h X P R F J U E r T z u f y c f X k E P y 4 X M Z F 7 j t 7 B J K 5 S m Y 2 t V K 2 v I a u p j G U h N x l v x t 3 E 9 u 4 1 F a 9 G C 8 t v l L I s e a J p l k q V x L f K 6 A u 6 8 G a 5 8 C W N o n c l l p J b M + f F f S s a D x T Y y z s u D D c b m B 6 Y 0 e 0 i 2 h f 6 7 4 3 E u K n N Z / A j e 0 t 5 H f b c G 7 Q q 4 r 3 2 y i J G f r V j B / R 0 I 6 Y l U + Y o P s M v z q o U V t O S 0 f X E E C R i a g Z 1 / l 8 Z Y 5 q H z I Q s 9 9 l 4 L + f h r t Z J H T N u Y j Y V z H x / C t E s j m 1 m z b n f Z w 4 l E z W 9 + j I 2 2 Q q l U r w i Z N E M h k 5 A x 4 x / W I 5 D e m a 3 T 3 m d 2 8 g 7 D X J l C u k R A M X k C 7 k c H f V D P / T m h p u r + w O s s 0 l 9 n K h r O C 6 9 9 2 m 0 m K 7 t 1 Y x + 8 A N f U u H v l N C h 2 h j X l M x w Z 3 d u d u F j m S s j K 6 A u d n C u U g U H V G P / I Y b H 9 3 3 4 / u 5 l P r 7 6 U O / S q F 6 R q a / L F Q 0 V B 2 U t s T x 7 x T T 6 X Y W f j H h W E R E + Q s b Q k D 5 l t O v u s 5 N v b q Y k i C G T B 0 7 P x Z L q I R Q g k m 2 s X g C r a 3 y m r 9 u f 1 x O u y 1 + V X g m D U + L B + 4 O N 7 S I h o 3 k L L r F m S f S n w p p n 3 e J r x K E Z s 1 d 3 X q 4 g 4 5 I H r 3 + b h S m x Z 9 7 x S e + i Q e u O + K H v W i a j n v p F b S G z U T Y + d 3 r Q p w X 5 a c N 7 K T c a A 3 l w S 1 b n C A x b i 7 6 8 U J f A a X p o j J h b S z v a h i w N i f I 6 W L C Q b 5 v S P v I c 5 + l v V n 0 M l / Q 8 M X 9 n J i B 4 r 9 Z e 9 U + w 1 8 2 X H s P 1 g 1 P v + W P W I N b z + g o z h Q R e K 7 a j 3 n 0 a A G j o 9 U 7 + D E A 4 R G F o i Y l O c b k e e 6 u + E f n q 7 + b z a c Q 9 J u a I H 8 v L w S t N h u z 3 w t p 5 f d S o j m a r R W 6 9 V C b 5 k S t Q G 3 H v Z N 8 X u / + J L E u 1 2 J P z v 6 X x V n 8 / c E h V Z 2 V w Q e x O 9 X x g m g e O 1 h h 7 x + b L h V F u 4 l Z e 0 1 H x + + a U Z g V g o 6 b 1 8 p 6 e w F P R G l H 2 w 8 i K W 1 f a C + R R T T i V 7 7 U D z u b 4 l 9 1 q e P M q l h P H B 4 B f Y a / D G j M z S s t i / f u 0 B Q c I L V k K h a L G B w c s F 5 V 0 N 1 s 7 M / w 7 2 2 Y y b K 1 Z G K 4 3 C Z T n G F 2 I d N m 0 t x u g k Q i d k 8 9 g h Z w H U o m I n i x O v J 3 d 2 Z L Z b z b K K c M T G 5 o i k x 7 G d O c / F 1 v K 5 I F D n 1 D y G D g 6 r q 5 f x P J N J 9 c x x d r C 1 i O P T C P r R p q f R L J R O R 7 K p q F Z C L + y + q s 8 q O 4 + 7 q u C w H F D K Z p 2 N o c x O x K E l k x Q W 0 y M T P k G Z n + e q D 5 T / v h G f D i j w 9 M k 4 e + k F 2 M 0 Q m 3 2 6 z t X Q u T S j R 9 k g j G q s 2 a 9 J / o h J B Q l Y z u 6 A m f C o l 3 h k 3 S B V 8 2 C d I f P a s c d Y K D k 3 N D j x J f q Q e J Y I P z T 4 8 S X 6 v j 9 J 3 O j L a Z p p Z o J y I 1 F U d U f K t s M Y a W Y L 8 Q 5 T Y i 3 j a 0 i C l G Q Z E r J v B S F w v u G 4 j f 3 E K X X 8 y 6 l i B G 2 1 9 A 9 k o G 3 q F q z e m 9 n 1 E a 0 I l / 3 D + u g h I f b c z h 1 k 4 c Y c M M n T 9 c K 2 H J F U f Q s c 5 p P y v k G f 4 q s M + c P 5 w t I n 8 z h + C r 9 T N U S z L a 7 U l Z J 7 6 e T e J R / A p 2 M 4 / g 7 a x + P / y h a B v R e q W l o l o K w o W L B O e X X L b N 5 M C P K + b 3 O T g r k 6 u k Q e W z W p i X T M I Z m F 9 Z h 1 e I x M 8 X h V w F 0 a I u G c z l 9 C q m Z 2 e R z m Q w u 3 E e q V x c y K o j k d u W e 4 i I x p h E O h 9 H 8 / k O V Q O w O d g F f U 1 H 8 C 3 z 3 l k j w 4 Z 3 T I g o P 8 9 U o 1 r 8 z d A o n m + P w h v Q 8 P G 1 L e x p O 3 h v Y A i J e A r x G F M w g I d P e 8 n 6 M / y q 4 d r 8 0 6 I R f M U c S O V i W R z 9 g 9 q J S K X S i I g p Z G N 3 N 4 Z w s 0 + t + d n K T K M z N I H M D y m E L k c q m R S C T L a A 9 L I M V r e B 8 E j A J M d B L i k 4 w + D U Q G 3 + c e z l 5 4 U + O k a b 3 1 S a q 7 B X w I L x L X q C L 6 s 0 o 1 p 8 P + 3 B y x N m d I 8 E s z U X t V h u S k w z j 4 H E 2 j b 8 3 j B W s n F 0 n W s S U n p U E c q m 3 i Z F T o K E Z 1 Q v k m 9 X A R L O X T k v O 5 / L K y G z 9 m U G 8 V N h a N E U X u i o L l J J v + y z h 2 b N 9 2 f 4 6 8 B + l C / 9 f Q b h l + t r J 8 4 9 U T v Z g 4 3 g x m L c P 8 m e j y E K C / K 5 Y Z + Q L Y 6 2 N n M g c S V r y O d T S 0 L u 7 e z g 3 E u t Q s J q P + g w p E u i V V w R t Y Z p c S W G o j u A s e 4 A / H W 0 Z e b r D E J v V O 5 h b X 0 D k 4 k B v D 2 e U 0 Y j i b 6 T W E c O 6 x g W E 8 / v D + L e 5 D z y C y U 8 d 3 Y E r n 5 W f z J N N N u 8 L a Y K 4 t u Z 2 u n h u o a T 3 T q 2 9 p b Q 3 T 6 M 6 e 9 3 4 Z / w Y a y r U n 0 2 L 1 x m n Z r d x C r a m v v w 8 Q O / C m I 8 w 1 8 H 9 t U R y V T O H P S R G I z g 4 H K S i T 7 N U v L 7 K j I R J B M R D g d N b V I o Y n p L Q / 7 H L P w n A + g 6 0 d W Q T N O b 9 U 2 j s K c D b p Z m l k E 5 2 t q O M 4 N N d c n E u T Q n m Q g u k z j f M 4 N Y I q H u o U k 0 7 L D 4 P y f 7 X s e y m I u 8 p x O x H n i G w y r D P l 2 o 7 M b N S B 0 f x R u 6 y r f j 4 3 T E w N 6 2 B 4 n S i M q I W B Y T z 0 k m g m T K F 0 W j l 9 Z x c 2 n t G Z n + y r B P q N V P K s E I I y 8 + S r K M u 9 M y I G R E 2 O a b D Z p t s d S A 8 p 1 q Q W 1 G v + b u b A q u X Q O n W s Q f 8 Z n n 5 T I K m m H 2 z h N O h O p s A a q 0 i o z O K 7 d W Z K B 6 4 a 7 J L q 9 C T Z o T T U Y G U q L B P r S 3 t u 6 b f g p y 4 u H B Q Z U u F H g t i H E h V K l Y Q m i 1 H V n x 9 Y j Z D b n W k v h y c q n T G 2 v I f J J G E h n c S Q R w o s u 8 1 v F u M + p X C x Z v m t p 4 G V t J c 3 f 4 Z / j r w f 4 I 7 X u / I t 1 Z a 4 7 b c X a t + E U b V E e 9 C G q L W L I T I c / B W f 6 9 V E n 5 G h d O i G / S 4 0 O w J Q B P t 2 k y N Y e E F D L I J 9 e 4 U I 7 n q Y j v 3 q h J s o 3 M f R T L r H w i p N g Q / y v D S V M R + 4 d w K X N F h I G j q i 3 J R J S M d B W R 6 A c R q V R G a R w u T 2 F 9 v l Q 8 q 6 6 l 1 F 9 A 6 W I O q f w u h n I l 5 D 5 L I f h u G O 3 h T n z X H 0 V B a 8 F 7 p / L g A m F D B E 1 C 6 0 N c t D q J W Y F J x O c H D w q N Z / j L h 6 W S 1 P + r M L u 4 j a 7 f t V V 5 4 q U 9 G W R i v u W n s h h v u 4 f u 0 F n r H R n U 1 z N C g D z a c + J r 1 U T w P N 0 y q C 3 y s K D l q V 4 3 Z t d y i G X M y N z c a l y F w E m E T G k X K 6 n r y I j T 3 9 3 i Q U t z E C / 5 G + + Q k f 4 o B c 9 r 9 d k W 0 x + J y V U 9 s G P p V d G 4 f h Q e 5 h E c 4 P a e L n R 2 d i o T z i v + U 3 E j o + a b v M N e 8 a f k 9 u X U k 5 s h 8 R n d c j 1 l b C b d a B P F p L k 1 j H S v 4 7 N r Y j q 6 P X J 7 u t z P m n y u i G 9 m v b i x e F A Q P c N f P r S r s 2 K C x a o H H Q t D t k X D y n y 7 / S i 1 b 6 J 5 W j 0 I X A x i r e c a 9 v J l z K + b 5 h G d / Y 1 g B k N B T 1 U 6 U i N 4 R E u d 6 A 2 o L X J I s L E + M 4 B R t J a d 0 k e b 2 r y J s F 9 T n / W f q j + X U 1 w u I v z 7 C H y e a p N U c 8 l g 1 r 3 Q y w W s x O + p Y 9 l i A g 8 3 P s N W e h r p x V 2 4 W 0 2 t S U 1 F M t F f o n m b i o j W L W n I f p t B 7 n l d h b 1 t u r K U c 0 / U N P e o 0 b R C F L 5 o P / 5 4 x 4 U / P Q i h J d Q r 5 m E I 3 F b n G f 4 a A f z / 9 4 7 g / v l 1 z 7 c A A A A A S U V O R K 5 C Y I I = < / I m a g e > < / T o u r > < T o u r   N a m e = " V i s i t e   g u i d � e   2 "   I d = " { A 9 4 7 1 A A C - 7 2 1 E - 4 B 4 6 - A 4 B E - 1 C 6 1 7 9 6 4 2 8 3 8 } "   T o u r I d = " 0 2 b 3 b d 8 6 - 8 7 0 6 - 4 e a d - b 5 b 3 - a b c e 5 f e c 6 2 f 6 "   X m l V e r = " 5 "   M i n X m l V e r = " 3 " > < D e s c r i p t i o n > V e u i l l e z   d � c r i r e   l a   v i s i t e   g u i d � e   i c i < / D e s c r i p t i o n > < I m a g e > i V B O R w 0 K G g o A A A A N S U h E U g A A A N Q A A A B 1 C A Y A A A A 2 n s 9 T A A A A A X N S R 0 I A r s 4 c 6 Q A A A A R n Q U 1 B A A C x j w v 8 Y Q U A A A A J c E h Z c w A A A m I A A A J i A W y J d J c A A H H Z S U R B V H h e 7 b 3 n r y P Z t h + 2 S B Z z P j m n z j l P 6 u n p y f e F + / Q E P 0 G G b V i A I X 3 0 h / f F k G U D 9 o X h L / I H / w k W Z N i A I F v B 0 r v 3 v j u 5 p 6 d 7 e j r n P n 1 y T s w 5 k 1 6 / X V W H x T p F H p 4 O M 3 O f 5 t f D I V n k Y V X t v f J e a 2 1 T K h m u 0 S 4 o V Q o k W e x k U t 5 r 8 W D Z Q v t 7 q r S Z u k U j H e d J M i s f 6 L A U v U e V a p k / t 5 H d 6 q Z M I U b Z 4 g Q d G + h U v i E j l U q T 1 + s R r 8 s V 4 v O K l 2 0 h V z S R 0 7 b r 7 V A y Z y K f s / n 3 5 h N X l V f G W I 8 d o f 7 g M 3 5 l o n H / u / J B B d 9 O W 6 n I 1 2 3 h w X p 7 M K o c J X J 4 v M q r V 4 s / P L W J e b H w O N k t N R 5 j o s s H S / K H L Y D v W X R z l S 6 Y e J 4 s d L S / T D f m r f T W + M 7 f u b c 6 T w H P C i 1 t n a O R n j v K 0 T p G f G / R g x U H d X t q N B z k k y i 4 t y z R m e G y 8 m 4 n r s 5 Y 6 d L + 3 a 8 b u D 4 r 0 d s T Z T L x j T / f t N D B n o p 4 D Z T 5 l D N b F j r U W z + m 4 l s + x 3 v K O V Z i Z h o K V P l a L X R q q E K 3 F i 3 U 5 6 t R D 1 / 3 b N h M Y x 1 V p l O i f L l G b h s R q O X + q k Q 2 H u O N p I n H z 0 Q 1 A x J q Q v 5 1 J H N b Z D V g J g w 8 f n C 8 q 0 p u e 4 0 v 8 C 3 B T C B q I 4 x 0 n B H P 5 W p J M B O g Z 6 Y a / 2 C 5 X B 9 U M F N 1 d / 7 Y R o o J Y j d 8 8 c z W k p n a g c x M A A 9 u 5 i G t Z x 4 p 7 / n + S y Y y m 6 o / C j M B n x w p k s d R E w w M B r g w 1 p x o t c A I T D P h a e H h e d x I y i T R 5 a m K 7 2 i x k o g L Z g K 6 / H P i W Y / V 1 B 0 6 O 1 x p Y C Y A R N 8 K A 4 H W n 2 s x y j S n M o u e c U p l E x 3 u 2 8 l M x Y q J L u 2 r 0 9 a Q c n 1 g J u D E Q F V c 8 1 b G R G O d F Z q J W J g B J Y r n z U L 4 f P 7 M S l v M S K t x M w t 6 Y 2 Y C D B l q N f 6 E 5 s O 3 x G u f s 0 c 8 a 5 F h w q 3 y L + K i V e J 8 7 4 A 8 k a 0 0 h M / Z y / + X P z f p 7 5 h R r V b J 5 X I p 7 2 Q 8 X W u u o i B R t e h y N 0 6 i H l 9 M 2 u i j w 0 X l 3 c s j n h 6 i X D l B b q k u G A I 8 H h J f V p k l G G D T 3 c + r h p l P 8 8 5 E i S 4 f K A o B 5 G p D Q w M Q f h u J n d P f q Y z h / u 4 K T a 4 3 j v 1 m v E t 5 x e e x y 0 I R y B V 8 y i v W f D V j L T P P B N o K + 5 h J 2 s W A T 2 a C u Z C Z F q N m m g t b a I 3 v J Z R a o s f r G 6 y 1 r X R / 2 U S f P Z P o h / k I f f Z U Y g 1 o p s 8 n z W x J y d o Z d L W R k u / / H m s p h 7 V G c b Z c M C Z X Z 6 2 0 n j A J S + P x q o W + e G 7 d F i 7 N G E m F I U P Z L A 7 W P B e U d z s x x W p W N e 1 g D g I F l g z N U K 7 k K Z Z d Y 2 2 3 K d 5 3 u k d 4 8 h 3 i t R b l 8 k 7 p 6 m K p a Y T H P C C Q q A 3 g S w i n w e z K e x 0 + O F Q U p s W r Q K 1 m 3 p b W k f y s e H 6 w I t G b r C U 8 9 i q P C 8 a D t Z W 5 N S G 9 L D Z Z a g I G 8 q k l 7 i x J 1 O f f q Y X G O q t s b c j X n N Z Z G / 3 8 / X H / J e V d H b V q f U x N J p k w b i 5 I 4 l m F y q h 3 l 3 a O B w g 3 z 1 M f Z e 1 Q V O g o n j U z z Z j p K T M 1 G O Q 7 N v M w 5 3 j 9 G V s Z e J 4 O W Z i Z a q x p z W w Z 3 W Z T z c O / M S T + f j M l 8 R y Z m E n 6 + B 5 N T I N m f m 9 h R r O y Y L X S M m s a m H u r z E D D w R r 9 g T X Q D 3 z N 0 e w e B 1 I H Q x 8 q k d s g v 7 N P e b c T k A o j b G P i 1 A u R O / z 6 N F 2 b t b M N b G x u p A s R l h 5 z w g 8 b D p 6 k c G a R b J K T f P Z G 7 V c o F J g A z W S 1 1 i d o n u 1 Z m J X t A p p h h g c Y a l 9 F i J k M N v 1 V V u E X 2 f b m U z R F q Z q j l d R t 5 V 1 z b M U P U D r X S x P 9 3 4 n 3 Y z 6 Z 0 E D Y 8 G u C z j K 9 M V 6 l O 4 s S n R t t z w z 7 s f H l c 9 b Y L G T 0 a O b P f M f H 3 + X j O 3 1 M U E K N m c H F 8 5 q l L s d 7 w h D x s i m a y p v E 8 y P 2 P + A a g P g d E n / I f 5 J n 8 / j v G g x J y 2 3 v U F 4 Z 4 / m G R Q w h 4 H V 0 0 2 L k L k 1 0 Z M V 7 a C M 9 4 q y d A D A T 0 O U e 3 c F M Q K V S Y e e 6 U Y J B Y u 4 F k r l G W + n G 2 5 r a l O j r K S v Z W W g u s T P a C q V K T n n V G j 2 B 6 W 1 m A m b Y / F C 1 h I 8 1 1 I U x + b r r b P 3 z A s y b 4 w P l b d N U i 4 r Q r j s B z Q v s N N d r l M l 3 U i r b Q 4 W S l 7 z M O F t s T j 1 i c + n 7 e U k 4 / G k 2 Z D B G Q J 6 1 0 N 9 F Z g J 2 a K h q r c J 2 u b G Z U i z n y C o 5 6 O q U R M f Y i e t k q Q 8 s R e / z Y J + h g K v M g 2 j b d v R U q P 5 Y K z M S y O V y 5 H Q 6 l X c y Y L P u 1 Z x B F O i d f X W t 8 B 3 b x P D 7 3 t t f Z E I y C 9 P l 1 a I G g c z X W m W z x E 5 O t s c P 7 O K E / 5 T 4 g Y k 8 w c 4 2 x v b E Y J l m t y x 0 6 Y C s k R 6 t S T T C z j m 0 C Y S T C k T P v m Q f 9 F d H i 1 S u F W g 5 e V P 5 R E Y q 1 0 1 e Z 0 i 8 h l m I A B H m 4 T 8 1 7 B D X 1 W p z 8 w Q O p 4 n / H e m v C X t W B U y + D j c s V b N g p u W Y M c G 2 + m 0 g F A o r r + q A A 1 n a A 2 3 i u 0 G + F i 3 g Y I M Q 1 p O W 1 8 B M A E Y F p q Z N R I h + z s w E v D l e p k + P F F n A V Y Q p l t V o i 3 X 2 K f x O h J M b m Q E + M 8 Y Q T C W Z 7 M r R O g r F T r J U 6 v 7 V f 4 r M B O x g K P g 5 W s C B U + G 0 + i j C j q O N b e D B Q D 3 K o 0 I 1 B b a S T Q h K c V i B u 8 s G z m l x p z 2 P y J X V Q G F + x f Y / f B U t n q 3 D k T W J 0 G 9 K Y 3 n 2 + W Q m 6 u X n b 9 j 0 2 y 1 S 8 y L 4 d l o S 5 / a x v / A 6 s J f l g 3 a B U H b Q V R W h Z x X q 2 J w b M Y 7 W I U r 6 i I U p g g + w Z M w m i a x m J 4 1 3 x 1 m w s n m 9 + q E I G L x q v D E W p Y O D X 9 G H h 1 L M 2 C X a x 0 L S x j y 7 V + v l d a P B 5 C u U M m L R t R k w 2 C A a a K O N x C S r 9 a M s j a u 0 G n / M D H Z c + Z a M a 7 N l u r h P E i Y k f K w e 7 3 5 y 2 Q L b T L c Q M e / w j x C U s N t 3 S r 9 2 g O h R K G 0 R o f M x l r y I 5 u z v L t O o c g 5 c + 3 2 W u k l 2 k i 8 r 5 s 2 r A E x J m E c I 4 b t t 8 l L C H x O w E A 2 f B h o L u L U g 7 b q W h Y i u H Y E F R r Z o 2 g 7 V h 9 l 3 v W M Q x X s V A D O p M I o 0 q s A 6 1 L N N s 9 C 0 P w U a G K p G i N w 1 v x C E M I / 2 y 9 J s P f 6 M + g N H x O t m P h L W C S a 6 Z Y L e S E x R n / 8 g + z A b F D C I I E I 7 Y W H 3 R R g K q / A j w Q r N R i z U 4 2 G G U p g I G u w 8 S 1 o X K z K s k k O 6 w n Q x Q j 6 d o u + W O + h s X 4 I 6 g u 2 t H V V 4 5 L C g e n d J Y s 0 N i S 1 L 8 J 8 S X 7 J F M d F V p d E O 9 o V b 0 B T W b X q 9 V c E Q O Z Y v C N j 4 n b I v C L Q r F 9 Q o H o A w 9 8 2 F 1 8 N Q K i b 6 v q M D H W 8 q 7 1 o D 9 4 Y 1 p j R f 4 4 + F b Y b C U M I P a A a 9 R s k X 0 + S w y S l C Q K 6 Y I K f N r 7 y T 1 4 M g r X 5 1 t L 2 Q 8 f O 1 a 4 I h b b Z G M 6 4 d f P 3 c S h 8 c K r E Z K d H Z 4 b I I V Y O Y w P w P V y 3 U w W b N T E g S d / c p + w F G A E O Z J S v Z H D v X x / S A + Z X I m e j 2 o p U 1 M 3 x G m E B E n z A z / R w 0 F M b D z N y N x d 5 W i L O 1 s R C 1 U J a 1 K 1 J q z i u a C d k k H y s a q x 1 g a W N K l 3 X x u g H h 9 S H P u T 5 9 S o / N 5 B S b + g f p 2 c Y z W o r K U e b X C e V y W j M T o D I T I n r V W r W B m Q A t M w H w f U 4 M P G O f R Z V 5 r Y H o I d a g X g R g J u D M U J l N F o t Y 9 0 H 0 C o t 0 F / j 1 P t a S k M B H + m S C m Q 1 Z a C V c o k g a a y u y 8 2 y 2 W M h i 5 K w Z A J M 5 w 7 + B t B 9 E D f E e J t P P x d z z s E x A R P P 7 O d m X u c W M b w S M d h 9 r q X f 2 8 V i w d l G h T s M t F k w I f + + G v a w T v i p A q M G / n 2 N m b o a 1 + F P W U g l a Z p o 9 0 n e E 3 t 2 / p X z y + r C t o Y r l P D t 5 u 0 v n v a J c K d O X z 5 3 C k W w F + E / Q T k Y p S X s B c q 0 G A z s n O M + n d y h 0 B V P w 0 y O F h n M h L N z M H P x j A h Z f k a 2 R K Z p F e P y D g 0 X h 2 w w o Y 4 J 7 R 7 R O D 0 T 1 T r F A A r B G h b W k K z M 2 + p D / v h 2 8 j k D E X m B E X 8 u x B 0 x / R f b f 9 z W s r S K 9 6 A F b L q 8 D 2 y T 0 O p g J k C z t h U / j 8 c R L M x O k 1 l b K + D d U Z k I Y / u x w i U 3 Y x g G 9 N i u x / 2 E T S b 8 / R x h F + Z C y U + T 7 g R + D 5 Q K x 3 s Z + A z R S U l m f h q m r M h N g J G w A M N N a Q h 4 7 5 C M i b W f b o V L w O q K j r w r w l 7 R Y j N x h / 1 Z 2 H 7 Z S s 8 K y U o G U K z A g H m p M 4 F V B a C h 5 M R e 8 9 X I E X a h k y G 5 p H i V s h c e P n 9 L x 4 0 e V d y + G h + y A H h 2 o C O J y G g h M + D q T G x Z B n L C 9 P 9 Y E E G A G I h T 7 M p h j P 3 N C F 7 l 8 l b j O D A P z D E D Z z K n h C o V Y + z x Y k i j g r o q M a g R J 9 n W X q c t T E w I C 0 T j c 7 3 t t R j Z R D q G G 0 b + d t v H f / X F o K A C m 6 g c H S 9 u W R q 6 Y Z F e k n r j b D P N h C / u A 2 7 r l p S B + 5 e v n N i b C v B g U T A q A V f 9 q t X 0 C W 4 j c p W h G T h Z t h p X Y o + 2 I o B 7 D w 4 P K q 5 1 A u L s d Q M N h M J F 9 j L Q X F R C s S L w c D l a E 3 3 O R i R I 5 b G q 2 N a K E Y C Z I u b 0 s I u v x O p k J U J k J A D M B E B A f s w m H K G O m I G u a V M F M M b 5 f M t X o r Q m W w g M 7 A 0 M I 3 B g B z J R Q o m J W S 3 v 3 o 8 / 6 / 6 l Q 5 c t F l F O m Y / j 1 u z M T M N 5 Z o X M j 7 Q X P d o M p F I n U k N p + + U C S n d h A y + I 0 h L V f 1 i w z A s o 2 S q X S C 6 9 B G Q G D 2 y z G s R o z 0 e N 1 q 6 E v 8 W P g y b q F j r 2 E q Q F i s S n y A l o X g k L 1 A Q t M F w j A a I G w / q G + i l g n a w c I R P R 4 q / Q Z f M 0 2 x u j n o J 2 a A e Q 6 F K i x o C g L q 8 S o s B I S N 5 J b p N s L + 5 U D L w 5 T M h m q J b J F 8 m O x B g d a m H 2 w R e H g A f l S i v 2 S V 1 M 4 9 z J r U H s F p O l T l u p v / E w z w N v B z Q U r v T F W E j 5 N O / I N 2 f Z P V i W 6 f A i p Y 6 2 B D J Q P W X u r D K o 9 B 9 g R 7 / E d E K Y M H N 0 7 8 J N Y E E a E E D 4 N T F V A F R Z I w E Y i s 5 H v + L L A / W A N T i 2 m f J U w J R J b t c X o H R r r P K 8 c M k a + n G Y L g v 2 P a p F c 9 s A r j Q o i w g e 8 a o Z q p a X + m I F M b R T E v U 5 8 x / 6 T z V b d F j z 6 N K 8 6 2 r s O r H N 9 c G j v Q g y / / n T N T C v x n 2 e w S A 8 z m K k d I N V o L f G E T E y h u V K S r J K d b 9 b 4 3 3 r y u f J X M p B R s B u 0 a 1 C Q U m r h 3 I s C E h Y / i Q V Y L W 7 O v x r z B M y 6 G 9 q 5 7 x f B b j + L f M W X A q u h d w / A a i C R P P v 5 5 N 4 X 2 1 X 4 n Q j + l H c w U 7 H N M h n M H i o b E J F 7 9 d 4 G f l B 9 v B q Y Y e I F n A P K 2 9 b A D W 0 w s 8 D n a Y U + 3 8 F t 5 p r a Z O k S N W + / h 7 2 N x 1 L U t H 0 M 0 B Y V Q u X 3 + l 6 O G m F C I K U G 1 a d a p n r D o P H I i 6 C d q 8 O C 7 + u A + r N q Z a 0 e S H i F U H o R V M t l y m f S 4 v X R X v S G q J B T y d v b C 4 Y 7 Z C Z A n w u L p g w E P U o Q m F q N P V a O t I 9 j f f e p 3 z + t v D M C R m Y v j 1 c L 1 P O Z I t H l G r I U W i G d j 1 A 0 u 0 w d 7 l E K p + V y 7 9 1 M R C C V M z M D Q p o j Q 5 2 J k O 8 B H W k A M M 3 7 S r V o J p 0 h t 8 c 4 3 G 7 C H x m h j f H A S j 8 y J f 4 u Y T Z s o X 1 d c h D i 2 o x V B J F S W I h 9 y c Y z K p C C l S 5 Z 6 M 5 6 Q D m y G x r P i 0 q E D w 4 2 j n k 4 v U C p f I g F s k z I i C A D Y 1 3 n + V 3 7 h D 0 f k S P E s c w A + 4 X j 4 v W r w 8 u P X 6 l Y J P N u z A S E M / O s x f r J Y w / S S P B s W 8 w E I I / u Q G + V D v V X a C B Q I L + j S p J F H u x j S i g X 5 d a z q y n x W g U 0 y u c 6 m x 1 l 9 w 3 A / e / y C D p 5 4 g y O b z 9 + J o B p h X B v O w 4 4 s v 0 B Z N O r E d l X x U y A 3 f V i 6 4 j A p 6 y R t M y U L 6 c E E 6 Q K I S E A Z X u E 5 4 R f m 8 3 I r W z N T P A V E b V E 5 j h 6 S s y F L r L F c 5 H d j t Y W 0 k + F f G S G T M u b D 2 t + Z h Y A k Z v l G A I U 5 8 R 7 o F o r U 7 a A B T I / l b M 5 s n s a c / j 0 w N Q i 2 R I l D c 3 w 9 W S F / Q v n N g H l k x v 0 F 2 9 2 8 M B Z d r S T a q q h G G j Z h e r Y P y b U T P X r 1 R M U O u w c H 2 x u q 2 G N T J t u q C Y F a w H m x P r T i + L G r I 2 S c o y o L a B R z k V N d f R q 6 i 7 Z L R 5 K l e S G P F a L i 4 Y 8 5 6 h Q z J D d t j d m V U t D k E 6 G I E y n U j j a P E D y s n j x c c O y D w b f r D I T U K r m h f + j B Q r I P I 4 O t o M t u z I T M C M 6 I j V q H D 2 O D 1 R E K h A m A + F y t 8 d L P y z w g T 0 S A p g J a y b N / g o Z 8 s 8 2 L K 8 0 O I D S b g g e F N m 9 L G S J X f 9 3 b B A t B O r + J r K 4 o Z n V 9 1 e m p e 3 X c f b p Y T K r 7 9 V / X z G T v Q h w T 2 D Q d p k J m S g I r 2 u Z C c 1 b i t X M N j M B p Y r c a 2 Q v z I S W Y 1 i w V u u s k C 6 l M h P w U 6 0 f t k K F l Y 5 k t c r r U D i Q y K 6 z K r W Q z 7 G z e c p e o C 4 G N p O 2 2 s V h N E S p l v B e I p v d W O o s h i u s M d v L l N D j c z a j P j n 8 8 k E I S E q 0 u d p M w i c 0 C / 8 F P u C L F C p q N Z Q e D 5 Y l O j V c p o c r E p 0 c K g t h s c X n g 4 O / x M L h B B + 7 t y T R m Z G y S H h F M 8 p X g b W Y h R 7 r e v C 1 g n a x V 9 W y 8 w k 0 r G m 8 N 1 T 0 j v r e U d 6 9 O q C o E 3 m L r x 7 N 5 6 Y V R G J C N s E K J y g z V D S z R B 3 u E e V j Y 4 T T i z y B o 7 Q S e 8 j E 5 K Y e n 7 z A q w U i S y j m Q k V v u y g W 5 M m 5 v + a i c 6 O V 7 Y h Q p V p k 8 / M h l S s 2 O t B 9 S h z b C z a Z G N E L T s 3 r e h F M b m K J w E Q h p Y Q B c k D k A f L z g Z 4 y 9 X h r h j m D r d C M o a I Z V L u i l 5 z 8 f q L r D o 1 2 H u T r t 4 v z a p H O y 8 m + K J F 5 F Q A D t 7 P I i Q J E Z L J r U W e o q + J Z h U P y U 7 / 7 9 d U f v R 6 z r 3 2 6 1 Q L B C J H 2 x h p K j K J d 2 p n x A A Z C 0 i y w G L 0 r m A k Y D J w Q z L Q Q u U 1 X p x u p K c p S U 8 9 M q J 3 a D S a z i R I 5 8 z Y z o d Q C L Z s h 4 f z O n W Y m 2 u L u B u S j v Q w z A W D K M D 8 k C 1 + X w k z w D W F C o u s o J O W r Q g c z v 8 p M w F z 4 H J t g X p G g u q j L j E e 9 k 8 p M m B v M x Y u i o G n Q 0 g x o U Q y t p G e m u V D 9 u l C W b j M 7 a Z D 9 J b x + n c w U Y T r 7 O S E f m h L M B G y b f K H U P H V 7 6 6 H I r 5 + j c E 9 + j T C n 2 h F 0 L 9 C W R 2 u B g q / h j t P i N T S U Z E W F b f 3 3 t f l W a l A C x / A V v N t t E w F E h 8 z M n G q + 2 4 v g q y m J T V K T C A K g C T + I u M Y c h W 6 q J b 4 W 0 R m W b + 3 t 8 b L h P T Z D K 5 M v k i j T n d X G 8 n u M A / 7 k w y Y V t I V y l t Y T T / l e n T Q Q O K Y c b R 8 w 0 Z s B 6 2 i 7 V e 6 G U x a m m 1 d j e u 4 G 0 A D a a b 8 + t D + P K s o l p I D V y K p U m p t D q V n B 8 V p m u r e U F s w E 6 Y W V c i N m Q j g T J d R G U C V t H B n P O m S L K S b A u p 9 W L J X p y l R j y h H W V w B t h O 8 p m 1 + o W Q K u 6 O z n Z x u N 1 5 d m G j B i J u S 0 t Q N E 0 7 C 7 A o B b A R N F M u h h V x F m L d o F 9 / u q Y s 0 F z P T D K + q j 0 O n f 6 S s e 7 K 1 s M 9 P d x Z 2 h d b v k E s s Y f f 7 D y p F X h 7 c n d v c R u 7 y y F f O 6 A c b f l Z m 0 K v 5 H Q q W Q I b O m 5 s 9 s Z c k W c N U l T L a Q Y 6 d X N r N g 2 j S 7 R o S 4 j U L j S E t K F 8 L M O H E a Y m d a D 5 f N y + e r Z 2 Y s r 0 e 3 t Z G K 9 3 Q Z 7 7 g O H / M c M q b v s O M O D a X F k T 7 5 P M + 3 L E z s 6 E z b e F 0 g w s 8 m r Q 2 R I i O A k d D v G l r J Z a / K T j 8 P A F g L u z P I 7 o K c R 4 e q 1 r d Y O + F 3 8 X 3 U J b 0 K w L R C 4 i t + c z i A H S H q N 3 t 2 F G Y w i u c s t B Y 3 i + c r U 1 b 6 g o k N z X U S m j L 2 d o A s d C P g H C h z a b X 0 8 W P D 6 E q g G c q l I h X z W U p v P q d i r n V 0 e X f I Q r R d I B h R L e f I o i F g U z w R q q k p M u l 8 m E 2 b L j b J 5 M h S K 6 C + C A 0 l 9 Z e w F L t P 6 d w R 2 u c v k 9 3 d O l S K m p 3 w 6 j Q 5 u g 4 a n s 9 o D Q p + C z r Z v K u E a 1 H K f E q J J k I D I Z P g L V 0 b r L 0 k k 4 L 5 M B 6 I 5 G H b k j B f I 4 r P f G z y o Q G M O l Y r T N D o 9 4 e F V u w f B G 3 V j s / W y u R r B Y w V T G g E S I Y 7 a 9 S j 0 Q y w I t T 6 p w p P M o p F R z t v 7 L o A r z f 3 c P l H B 6 b Y d B y T D x g A N W Q 9 f N 8 w v 9 Q 1 s b 1 k O + w V O B + W D t C 7 A 6 h W K l S p l K m S T 1 A p v c G 0 c 4 C P s p 9 r t V G J l Y H V 7 m S L 6 m W u p / 3 5 Q T C C T 9 a Q N r f t Q w F o t W x i x 9 K q I w x 9 n 4 b J d Y k O 9 z c S r Q q k m e S K E 9 T v z 7 O f 0 1 x F r 8 Y s f O k V c t d i F O w I 0 o 0 5 q y i G U w E t Z F W p l 6 G W E 6 j 4 7 J l V p P 6 j O E x 7 H B o K a U 6 v A l i d R 6 d Z b L V y l 5 n 4 r K b F 9 L 0 V S T S F w e Z b 2 K i r X b R i q G + m b P S + r o e D v j U 2 x u H R i p W t i O b m G I I U 6 W K A 0 t l x N s m e U c D p 4 2 c 5 i l t l i Y G O S E a + U + v a J 1 x 3 f T 6 w h I D G o c C L M t T n z 2 x C E 7 a C G s 0 r F Q t U T K y Q 2 e Y m y R k U Z p a + D z 6 + I 0 f b m t P d 7 m h / L t M b k + T p a z S 1 B U M V 0 m n K m Z M N p p i K W / N W u q B E d 8 o s l i R F v S U T G a p a P a z R G i V z u h D l a w q w u Q D m l T / I l R L k t D Z 2 R Q L W 4 8 + p w z F G d o d x 2 Y a q o d B o 3 q P 5 C r Y e e Z u 1 k I 2 1 j k P H P F h 4 v b k o 0 U c t C i X b B c y 5 f m 9 V + E 6 v A r t p p / t s g p 3 W V I 5 e n b b R v r 7 b V K g k x X u H 5 K M + z w l a i F + j 8 U D j z o l 6 r M S e 0 F C w H q T Q C i w 9 M 2 E Z 4 K N d C H s + / h 2 5 r V 3 U 4 9 7 p q 7 X D U A 8 W M V + s Z Y s O 4 Z t n N d O D 5 Q 1 Y K K h R U g F L A Q x X Y 4 1 b z E T J b P e y 4 2 9 M J y o q Z d Z c p R z Z n C 9 T p 9 c e Q 5 X Z 9 6 9 W i m R z N A a R B E O V + U I k y V i s F / j G N 5 L w l + B T 1 E / 2 F T u I K M m G K Y U M 9 D 7 f I b F B l 9 V S o Y n u 3 S t 7 s a 9 U l c W t i V h T W e y i i h Y 9 4 t B r D Y A k t i q / o V a Q A t f n Z R 8 K W 0 J C k 8 K / U o v T V K C I 8 N a S h T 5 Q N o F r h e k Q G j 7 W D F s o Y 7 H z e J P K W q x P r S Z M t H 8 P L b R 2 Y y h k j w 9 p f C b 4 C A u J a 8 q 7 R u z G U H r M h n L s d 7 n 4 u n c u O S C S p z E G d m A 5 e Z v n Q + 5 t b X T e Z g x V K u Z 5 f s y 0 l S g L n y + R t 1 F 8 5 S 7 Z f E M k O V j A Q u D y H G N h v 1 b j u e L 7 P b v P S Y / X 8 J 7 t l 3 J J a C U r f 1 + N o q F a o F U J T j 4 V I o e 3 W 3 n 3 I m i P o Y q Z O J m s r u 3 r U m H G 3 k 3 N m G m d B 8 H K H w V c N c F M f I / C j o c f g 3 U T 1 S 8 B M 2 H l H u H T f S K A t 3 O A s X i s R a Y Q F s w E w P 7 H P 9 U X A r R a T 2 U m 4 J 3 x M r 2 3 X 2 Y m A K 2 E t Y C Z h p Q m 1 V y c j 2 Z o K W 3 c x w K d c N F u q 1 k / 8 m b M B M D U 2 w s z t Q O 7 z s 9 7 O V + g E f u 6 n d T n 1 w w q A 7 8 O k 6 s V M 2 2 m J w U z g c B L R f T v m 2 X p X G l 4 6 I H v r m x G 6 d v 7 6 2 w a J q k / a K U 3 D 9 j p V y f N 9 K c f X K C R Y W Y Q h 5 c s V i d Z J A c / r C T Z X G R i F + H u X F G Y b q V C V m g n R 8 d Y P S T N 1 7 l b P Z u F N R l 8 r N c J B C M q x Y x 4 n U u s i 7 I N F a b 5 9 T s 1 7 C j 4 1 a S J L r P 9 b j H X L x h j h a Y t 6 E W g J i q q C a l Y 1 M N 8 w 4 7 G c W y x 2 O k u M J N l y e + q N 8 f I l 9 J 8 b O f i L N a i e t 1 H x f o T 1 q H A k E v s f J 5 l k w c d W c + P l g y D E j A F s N M c A g R q 7 4 T p y C N y 2 U s s D U s U s I + I 5 E w 8 c O P z y Z t k Y 3 t 7 2 N t 6 K 5 1 2 8 L L + W b s B i b X 0 I 9 b C y I E z 8 T 0 Z m 2 J o 0 B 9 w D L E 8 l f / 5 b P 0 y 0 Z c L b F o Z V x A g I q j u N A n L f b e 2 0 a u p B z z / K f G 7 M H E m g u 8 p n 8 j M j u P q w r 3 E / g z e F 9 h R z 7 A L 4 f H 6 y O X c v Z I B N I a S e h W y H w S a w H 5 e / H v K 9 V o t N Z H q h W D Q 5 E b z S R D r Q t U K W e 2 7 n 9 s Y 9 T k 6 2 l c R 7 R L 0 K K H C n O k W w Y g y m 1 K l 1 C p J 7 l 7 B + J Z P / o v f / G a 0 0 8 L E X K K g K 8 z c V m K i k f d o w q C r 6 z l Y S M W t q Z G d p Z h E h / t Y U y j v u 9 l s 8 j j M d H f R 3 R C x a x a Y s F l Y I t U s g p k w O d A W 2 H U Q i 7 f Q d D w 3 b M r V G Q q 1 T c + 3 z L Q c M 4 v t V x D t w i 6 K Q D i / Q m x p U y g + S i Z p h l K l D Y o X l i i a W 2 f H t U y j v r f F 9 w B s v I Z 7 e p F d M t A t V m v 2 G g G L 4 I V 8 1 t g x 5 t t Z Y b O 2 2 a b Z 6 P u A d a 0 n K 0 P k d c 3 y 1 D b X k K I K o B Q V j 1 w p R k H H C M / J P f Y h N w k 7 U A Z c 9 a R n F d h 4 T s V u w Q D A Z + 8 j a 9 V D L t M g M + y w s G Q k n n A z E w Y C G 3 g G P 8 X j S c o x k U l M J A g U e D 0 e I W z 1 Q Q M j g M b w N T X 7 w c L C D 7 / z y d G i 2 J F 9 o r t C 3 Z 4 q r S f N g r n m w q 0 l G i r K C 4 l V s r r a r e c y B p r o l H m a 0 E 1 K j + z W M 3 I G 5 P H F O F i d f h F 9 L C T X y e y 2 y w 6 v 1 2 F l P y l I b o f c Y V O 7 y T D 8 q D p p y 2 i 2 Q f Q 7 m m 1 B K y 3 2 g 0 K L p y q r Z r X 6 N 5 0 3 y + s e / B 8 K E t H a b H J T v g b h T 7 G E Q n Y C F l U / P V x i j Y n 8 v 1 n W Q F d Z A G S p W G L z w d J I J G A m y d Q o q d C 3 z a j Z I 0 K z D 1 n L t o I 2 9 A 4 G N w K k q 8 N p v F y A r q 5 z u j Q i L Z B t j k 2 / j / W X K Z R o z P r X o 1 b d + T s j w d M 8 T z z B 0 s 7 z P 1 u v X 6 8 + k K M H / B 0 V k s l N H r e H P B 6 X Y C Y 9 c K y n p 5 O 6 O g L k d D j I z l J a v 6 3 r b h j v q A s O m H V g d t A b 6 A F W C B g J k V Z 0 e N o N I s r n 6 R U E / m J g S 4 z n G Z 2 p s J e 0 H g i V O 7 q U F C I N o J 3 s v n 4 y j 3 f K + f p n R 0 C 0 d e K L p u s q / d Z i j k 2 Q x r z + Q Y 3 z 3 A z L M f R B b / 6 9 a 8 9 z Q u p h o G C 2 P F 5 D + U C 9 0 4 1 a V A h / 6 v R Q R a T 5 g B W + m Z b o w O D X 5 P f I W 4 2 G E x M U S w + x u b G z D 1 u 5 l q e t 7 L T Q e K 2 A f a 9 O D r S + p 1 G N 5 j 0 9 1 L 6 d j s R X n H + M / / 7 S / i I t t O j H D X S w R J a o 9 b a s S + G d J i y Y e b T z H A 3 4 d 0 4 4 N L u K C 5 E E 5 a 4 Z 9 3 Q A H W J B u 6 L U v E D g 7 T J 0 A i / a l 1 4 F N l 1 A 4 1 E j z Q k f H g 0 4 2 w U 2 C n 9 R P w q W m L q b o x H K u b C x 9 c G A R j b b D e z t 2 d A U q + I C P V 7 d p K v T J c P + D p X q z p N i A + u F M D 8 i t 7 c T N j c S c s M W t a m k i r 9 9 S H R q Q g 6 l I x s A h X L h l F x l C 8 k 0 x F r k V 0 c a z z E f M Y v y 7 3 c m Z K 0 K b M U P M j O N U L 4 Y o I B 3 h W 1 a B y 2 H z 4 r P i i X Z d 8 u U N + j z 5 1 Y R l d M C e 0 V t K K 2 b k T m u J b r d Y C C s 6 Z s p Y 9 F / Z 9 k i / L 4 h l s Q w h c Z 2 C W a k C h s U 9 N / g V 4 3 X q 8 V o D z 5 X w S Y w C 4 1 m 0 G q n M 6 4 c O d 9 2 k v O i k 5 m F j c p N f u T 4 e p i R S h s V e s b + C f x E m D I A i A S C 9 X U D N X I w / 4 w A 3 3 o v Q J A j u 3 5 P e b c 3 v D l W a p r J D v 9 M c n a J O W w G M 4 o K N 5 J T y l t 5 U b D P 3 0 O Z g p 3 N j z 7 y 2 N z U 6 Y 6 w i S X v W J h i 0 w z Q R + 0 A V P r q 4 w h P 1 0 8 y U + Z F 4 Z w W P n u F p k O N F / 4 + + s Y p f 2 / U C B J R w P 3 d V V r N y J 2 a k K e R z n f x 5 G O z 6 w I t h 8 6 y Z h 1 l 5 v L T a u Q k S / E z l C 0 E K J n t o 9 7 A U + p 2 y 8 V u K m C 2 Y Y E S U U v Q D L K q X w R 3 V y T h L B u 5 D B A C 2 J I U a U q 7 Q T U x J L M q 5 H Y n Z F M F 3 0 X S 7 h b f R 1 Q + q A H W n F R B A R 4 J F O q / C a a x 9 P L D y Z / z q a 1 9 7 M d W c 7 Q U Q i g b U V 7 + D D f 1 + v m p J b Q 7 L B p B W F L V i j D H E N Q o Z O P k 7 D 0 u X u 8 V 6 o 4 l R o C L o m a V N 4 M Z H Y + 0 V b o O y U t u W 4 D 2 d d d 4 g r b Y / E D N T 4 D 9 B 9 n J Q y k D T L F u p e G l F m i 1 j F 5 G a K J h V + x 4 l y 0 m V P b l g y k R h l d x n g m s 2 M Y N Y 5 0 I q T / f K t v O X F u Q w 5 U A z g X U a m Y a 6 b 5 L Y z 0 / U C L T z 3 5 g m D L M a P A n 1 q P H a C N 2 h D X Z I f p m x t N g g n 7 E D A w z D x r x R Z k J w F 5 Y s 2 z G o c m + H t C C 4 2 2 0 a I b P i E R Y A O P d C g s b 9 S B L z S K v D 7 m k T r 6 P R j N R W 1 4 B X M w k y X r I W I u q k I a t Y i x y D 4 s i g o v S b p j j P y V U F 0 A L O b S e p 1 x 0 k d K r 9 6 k s a A n r n 2 a y O / 1 k c 8 j W S b G Q 2 5 O G V X d m 1 K N S Z u u C z d r d l j L M + n P 1 s f 0 N c 6 7 P X 6 E D v Q 7 C x s a p / C Y V S r K Z h Y B B J l d i R 7 F O 2 G p N j d f a T R a T l T z O M P V 4 D r L j f J R v x k I n B p 0 i c o i F W 6 B U L p H N Z q c 8 T / B u t u 4 B 1 k g H e 7 D m h U x 1 V r v l R i K Z 6 L v O k l Y 2 D R e 2 3 h R W U m 9 g k r V r j A Y 7 2 Y e r Q q K Y e F L k v 5 t P N O 5 e j v H R 7 9 y g h 9 r r W 4 u b S 5 I o S U c 2 x R D b / 5 f 3 l 8 V m 1 W o g R U W z v t 9 T u n C s n h l b L d y O 9 X 2 v v J J h M l m o 1 7 M z g w F R S U A 4 + g c K 5 D y 3 0 7 z / 7 e 0 0 R S M x y u f q m x K b J B M 5 T 9 o E E Z l R D 9 a q V q Y J 5 t n S w Q M b n r 0 o Z t b L o n k N M i b 0 K G d D Y k 8 v R 2 C Y v E N n R M Y C M i l E G b r i z + E 9 / K l s a F Z k U b Q D L A s Z o V L K 8 + / u F E Z B 9 y p I b h t m X O z 9 Z T l L F 3 l 4 i 5 F H b M v K a o 3 5 U T z 3 + P a z 9 J N X n 5 E x k c o 7 m F A i 4 j 2 g V n v 6 3 D 2 i 8 n d f 1 3 E m 4 D L L i y k a 7 1 7 Y H h C 1 H G A j N S m e x w e 8 g g G 0 M N q O B i U T i L C h W / T l / X W i g K + 0 E T 0 s m A r o c C 8 x I 0 V p d v 0 S 9 X U 8 I 4 c t S X 6 3 H L g A B j o e 8 w C X R W Q Q N U 3 q H k F q 7 w I j x o J 0 j G l C p 6 v s C w o m Y U l U Z u E C g Y R s d 3 w P 2 2 w e 1 p k n F y c a J 1 I V Y J F M I 5 H q c / O Q 6 m M M X E v 9 e o A x v 0 Z j 8 e 9 j o w R t e t F 7 1 h R V 4 S f p b g 9 r S / m 5 L y g c D t O / / B f / F / 0 w I 2 t S L N a m k y n K 5 X J k 6 7 L S 1 o M Q b W z F W J i 1 7 + i P d 5 5 n O k I / j 9 b m W i v s 7 5 f o / S Y p Z B Z H Q P h K K v M 0 A w I I j o 5 R K q Y 2 h A / 0 I o C v i e U Q I 8 H S 7 V 6 k / T 1 1 A W c + 2 H u d T g 9 7 2 d e I U Z d n j O 3 t + u b T D p u X f 0 g e k L X 4 c y a g o k i U t U l Y P K v n M I 1 2 y t + B u s X G 1 G J r H H 6 M d B y j f t 9 R a O I G D A d P i O f l j Q Q P u s z 1 I I T 1 h E W k 3 6 i L 7 2 o g A + t G 4 5 o I m 4 r h r r v M O D J z A l 2 B G T 4 3 a 7 T B r 9 g P K b C E u 0 Q 9 A T n A A m Q L Q f E M I N N C m 5 k B 6 M P m Y B I w 3 Z h y f 8 C g v 0 o P + H u I + G F 8 3 2 G G Q Z s r a I F 2 d t 9 Q z Q 9 k p 1 + Z s o n I p h F 6 P T u L B U 0 V O z 9 s 4 q F i 1 P e W 8 k r G G r u 6 M H V V u F g a 2 f b b y e L b S Q z R a I z e / / A 9 O n j o A B 0 + e o g O B B M 0 O z 3 H Q q 1 G D q d L + F j x B B 9 L z 9 H m V p J + + 3 / 8 g b L p R j 8 U U E 3 C p + u N x D 0 S P E M D f n k f 5 h c B M i U M a 6 B 4 D K u l 9 v 0 j M J 7 d P 8 C M U X 4 h v 6 p S K p L Z o N 2 e i W l N P F P / 9 p q o W U 3 x d 9 l l Y h v v e i K q d 7 V A q n 6 G V S H 6 S S D n D p L Z p d / i Q c G d R R u r + R n W Y l t 0 c 8 E l T C o M N z I h 0 F V n J b a + z V 8 2 V w c V 8 k U 2 n W S 1 n s j J D i g i a L G c i R 6 t W 8 S + u Y C q i t F j v R U G O h / T S v i 0 8 K E m e r / n c 5 n I 4 5 C 1 a Y d 3 k T 8 7 w 6 9 0 o l o B + n j D 5 1 G R Z C s I 9 6 7 H R f b / U L I x w r 7 G 3 W U L E 8 3 u j K R C j Z 6 d H i 6 J z J T j A 8 Z S 0 y U F D R q c 1 K / N Z e 2 i b t c h / r 3 G e X i y Y R O a E o D m f W e / 8 e / H Y w l 6 / O g J B Y K y v + b 3 + 4 V j P 7 F v n J z E Z m A 0 S n f v 3 K f Q V k g w 3 M l j o 3 T p r 9 6 h z / / 1 9 5 T J 7 G Q q 4 G h / + + O w G y B 3 P p v c S c Q A h F J N t 4 y z G x D W t 9 m R s F C j A r s a Y C x o L J i C W L M S v 6 k I O + 0 4 4 1 A h s c T m Y 6 P g Q 0 T y Q L c a a V 0 j h y S / b h Q p j M H A c X q w U g 8 4 w D 7 H H 9 u l l K i v O T d a 5 G e k I e 1 0 n C H R z 4 8 h z L 5 f r N h r K z 7 R t Q e h 8 a F g v + j T A O 3 z 7 m E z J d k U g Q + G X c u H m E C h n d A 0 B O l O I A i 8 v 7 U o F z P C J E v k 2 U z U I Z J E v 4 v 6 I H R 4 F s h p T w j z b j l 0 h n / f y / d R o 1 z B Q 0 N d C K f y o F Z k M 3 d 7 D B l Y X N Z m U A R 4 / M + P N G o x F c g X X I 2 b x G p + K 6 A 3 h h 7 3 l q 1 i T H c D i G A s U G c q q 1 n O t o Z j 3 O M 6 Q B 5 b Y x L o v a V G L X R 6 J k p m z 8 4 T Y W 3 p / v 2 H d P b c G V K L 4 0 Z H R + j K N 9 / R 7 Y c z t L K 8 K t Y H z 5 4 7 T Q c P H 6 D O r g 7 6 b s Z G H Z 1 B u v S X Z + n f / s v / K P e h e 0 3 A v r n X l G g b t q G B g N W 2 D s P 1 W + y N 6 W y o T W s H V p u D L P w A Y H 1 V y g W R H Z T Z n K T U + i M q 5 t L M c H H K p y I i o I E C R n t w Z 3 3 Y W G f j n g C F s n w 9 I t s c e 5 E m c + e 2 u 7 l q o X Z E Q j h 9 t 4 K 1 B y t p O t K L X n h p v s E k 9 f r 3 i 0 X M 2 b D c z U f t T 4 B G m C 4 m S B z 7 w 4 M y v X 3 A R L e X n Y I l 4 E s E X a x X a i Y R 2 U M i L H q U I + U E G Q Q A c v b Q / 6 1 Y w S M r X p e r O e G 3 q S g U v Y Q Q u t + 5 R u v x Y + x L r V I 0 N U p W K U P j v T d p 2 P s m S S a b W D t 6 X 9 P t 9 O q s l S 5 p N j b b D S p D w j T E 4 r M e M I c W k r I / 5 L U N U q Y Y p v n N i 0 I 7 t Q s Q 0 G L y u g h U 7 J w H Z G U z g b H 9 q f W b u g o l O n v G m N k R h A B D 9 P Y 1 t o y D j 5 R i 3 w n 1 a V o 8 X J X o 5 G C Z z 1 P j 8 5 g o H I p Q 9 u s M 9 f 1 l P 0 t 9 m f C 1 Z u Z e c Z X n + R L P M 5 J M b y w 4 x I Z 4 R q j X R m H s 0 M d B F j C o 4 0 I 2 z 5 V p A / P w B S B v N i g / a p U y W d g P 0 6 d R H e y R / X Y V P d 5 D 9 N 1 s J 5 m T u R B L S 4 n 8 r n u C O F I 5 t U m h P B l g p k K p t Z k F X J v G m k 4 H X Z / 3 8 2 + x C l X y 0 B B 2 R x I m J k Q F m A l A F v O 7 B 6 p k Z 0 2 C 7 0 D D z W x J T D Q W w U R v j s m / g V Z d K j N d n 5 O Y Q W z k t A T I z w T a 7 T x A g + 7 T N O p 9 m 7 y W 9 1 j C v E / j v k v k t 5 5 l s y h I L m e U f x f b g J r Z y f 1 W M B M A Z g I c y h y g q S Q A Z k I I v F 3 A p B V m r U K 7 j 3 V + G P I K V S Q L q y w M C o K Z k E L V b v c e a K o h r 9 z N d 9 D f 2 F I N i + l g J i S + A l i U h U A 6 r U k B 0 y K d y t B X X 3 x D w a D M N M J f V a 4 d W k n L T K g s g J + n + r J g J q C z q 5 N M b 1 n o w a N 6 p F c P 1 K U 9 Y 5 N 9 N 1 S Y s b H V z R d s 8 i 9 E r Y b M F E r P 6 x Z b 6 + V B q H r A K 2 S j v C o g F g A G Q v q U U Z h 8 o q v K r t F 5 8 j n 7 x D M e b r t s O Z k T + T X 2 A Y 7 R U O C E I A y v s 1 d 8 E E o v i O c i q 8 Q I a 6 n d t N P F A 2 V h o u F k Y 5 3 9 Q n s A M K E Q I s b m W f B H s N 6 i E h 9 S n T z s j K y H o V 2 Q 5 i R H E b F b x 7 c z c r a x H g g C N N s H G 7 0 k 1 E V A V N q e G m A C S r 9 P P f 5 n 1 O W b Y 8 K s a x D V k U Z g A q F v F 1 8 n q o B h V m K x d 6 9 A E S L K 4 b H i r 4 X P 2 i 8 m S A 8 E J V Q m b g f o / S G e 2 c H W w m Z 5 Q 2 g m N S s b g b j j i 2 z u e n c S M 8 Z 9 a X G Z P v r k A 6 F Z w i m 5 q x M o M l m o R 0 N V I F E X z K + v 5 A W d F M p J G o r X G Q r 5 l l p g F / k j L c p f V F i Y a N 8 c r w j r p d m O I a j u 1 g L + k 9 o Y 5 f x I W b g M j 9 a a E M V L Q 0 7 B 0 w J z t 5 G c F i V I K t Y T y + L Z 7 L Z p t 5 s P s 2 Z I i N f o s S a e J T u r s / p W i a J 9 F g P E r w d K L 0 D I w E i H n P 4 D R N L M M O z w 4 m 8 u H 0 R 6 P k q o p y l X T D E B x 2 m w x 0 X l I h r N y 7 t y n x + L s c a q a 0 U w 4 m 2 N f + B n T T 8 d N p Z + I C z 1 / n G e E 0 z g 4 c T R H Q b J Z P i h a B U G 1 l J b O p 8 e r g i h 0 C q r I c e E h L A 7 A N N T B f I N o R m M M O a 9 q L y S o W 6 v o + 6 T u x s S y T x l s Q i n w 9 y W S e z w r q Z B v b k S 5 3 E r k P N y Y x W p i l g 0 J v y g Y I f s / 3 Z 6 5 e t N F j b I Z 9 9 Z r W 2 U a a 0 i 6 O s l k 6 v + u b q J w Y s C t 6 c 2 2 9 G j 1 5 8 n s 6 k + V s X k m t D a q F f D H K O O b N D f 3 l j u G X w C P U M h 0 h t w 9 N W V T 2 q e r 1 + + d s v / 8 j / / r 7 8 R r x h u h 0 N o D c G V / M 9 q k W 1 U L I 6 p g J m C A A F u B N E + E b T C + f g Z b Y L V 8 K E W w x 0 W G m R L A v 6 v q k I 9 9 k 7 x + 2 A o h 9 V N X 9 x Y o K V c n 9 B K n S 4 b l W t F s U g M L L D G O t g j 1 8 a A e P B I 5 s w N B I y S D h w H Y S u n o C e s G U U J A G t N l C I k i + t 8 V P 4 b p y j 3 H e T v y P 3 3 z g 2 X y a 8 E J N S / N 8 J K W j Y Z U R 6 S K Y e F 2 a k C m 2 u r j V t i x Q c U z k + L 7 6 G f 3 4 D n F J 8 z S O l c g t 8 P 8 r W a m q 7 K 6 1 G q s Q a 1 m 9 i H q Y i S i V / / 8 z v 0 v / 9 2 g Z 6 v x 6 k n O E R d 7 D u e l X L k v u D Y H l 8 9 U s k 0 / e F v P 6 c z p 0 8 R S m Y e 8 b W q P S H s U q O D j 1 Q s m I 4 Q L q A l / U + i P b S F f d Z S q k T O L q e 4 p k e r V h F U e l H I t K G 8 0 c H L t J I v m c W Y o e E O g g h m y U n n x u T z Q U C B 7 i R z r a U Q e B E g A o g x x S K y C j R z 9 T l t 5 O B x g 7 + F 3 v + 3 F m V / 1 B S K z t U K p S x / Q e Y 2 F d E M 9 o M a F u Y P 7 N R b C 1 Z R 8 4 Q W x L U C e 0 i R K p W m i m T d Z x M n L P e a W V L w B W y y T R s 0 k + K i b A O m F G q Y 1 D U r A O R U r Z Z 4 g A q U z d u Z 4 8 1 U Y + Z V S 9 8 B V O B C s 5 1 h a e 7 h C W 4 2 6 A D 8 A V V a G w F B i 8 W U v A g 3 5 r 0 k w s v o 3 o S + 5 R d G 6 9 d 1 Y 1 5 i M 6 S 8 Q 6 s B q n Z S M e 5 D R o P 8 T e y 6 O B + V N 3 j D W t g O l O t h 4 M X w m 3 T 5 0 I t J 1 d P / V C 6 L t 7 G U v v 5 P L 5 A U a G 3 u Q M I + f v i M h o Y H h H b C w j S i l M 2 g Z S L M m 8 x Y N V r m e x v p r N L 0 p o U 6 p A j l E l k a m h g Q / m C T V Z R X A s z r n S U r W w 4 l + p J d h l x O D p l 7 W P C q p i 4 E 6 X s H i j x 3 s t n + D n / 3 w a p E G X 7 d D L h H b E 4 3 0 V U R 5 q 1 a + y f 7 a / L 4 J F f u k W 8 I S y 0 y x v j + E X k E S h V o T o k 2 U z Z R z o R r M c 9 P B s h Z 8 b O 0 F t / Z R s A 5 J O p 3 N p n o V h c t d D x Z p L G 1 E l V h i f E A V 3 w 5 e r 7 P S 9 K w h Z m g K p g J E 3 E n x 1 o N r 8 s 1 K t 2 v T x o m R c t M A G 4 V W R k 2 q 0 d 8 n s q W x c B o A W 2 I l m G w y e H o N s N W u v l n K n D z a + E P R N A i W d w Q R I W 0 I t W M B d D N C C Y f j i C x V d t v D w u D e s w r E T z g 8 b p E D n a w L x 2 o 7 z 6 x j a p M c c i V x J 2 7 W e P s B b l v s l R 4 V t x m p o B L o n 9 4 s X 9 X Z g J i 0 T g F g r 5 t U 0 9 l J k h X I 2 i F 1 r a W 4 n 9 g J g D t 4 9 C s J 5 + S 1 6 P g U 7 w u Z J h 3 0 O a g X G G a 4 9 O P B s t y d K 9 W o T T b i W q N 2 g f s 6 4 G g 0 d M Q N I Q 9 s 9 7 d X x J V v u 9 M p M V 8 q s B 3 E I b / R A m W o V 8 j m A m C u x 7 8 Y L o o F s n Z 0 7 j A r j I T g H b l C O h h H f L + o k T X 5 6 x k + n 9 v J L Z H A y f t 8 x T I n p L I K b E K 7 T J R P w 8 i 1 C i 2 h c Q G a g V R 5 E d 0 c S h O L q + c A B v m z 2 2 4 C Q d a N o t D D V h 5 Z K K + U f Y 3 + F o r Z T l n D F v j Z A p x J q z 6 e t a 9 u R A d H f T T S s J B + 7 u N J y n K 5 l R H E 1 8 F R 3 c j U y T 2 q n V N 0 E y o C k b x o g q U / C P q B F x l 7 f j G W J n s i u T S a y f A b v H S g F t u K 6 2 F 0 X f 9 t m E K O k d Y Q 8 S Y q D s a m s / o U Z g u 0 p O 0 n T x s V q U H 7 J Q j s y C E C / + j z F D 3 / 3 m j X 9 Y K t 2 / e p U O H D 5 L X 5 x E L 5 O q e W t j 9 R A 1 2 t A I I T V m P 3 k Y 6 n a E H X z 6 k i 3 8 p p z 2 9 T N h 8 N y y y Z s Q 6 J Q D t q B Z p I j k W B A c G Q y 0 V z E Z o M z z r r 1 c F r J L Z k I U u 6 R a 8 j U o 2 i t k k W Z 2 o P p Z / D L m a 0 G Y q s G O N 3 9 V P u c c 1 S o + x Z c X n t f z D f / L P t n 0 o I F 2 U K M 8 D H q E y H e j L i B J 2 S K l S N c l q f Y q Z Z l 7 U G c 1 G O w Q x w N Z G 7 2 8 n P 7 T B L K Q p L U W t d J N N x R C b c a s Z C 8 1 E b b S U c F K A b 8 j R x c y R w 8 Q m x I I l I m H 9 Q T c t h q D J y j w o x r Y b q k 2 N m H Y x Z i b s B x V i 5 o Z p i f o m L d S B 1 i a h g l B U N Q 9 A A k L T o a k l I N K L N P d k N b k o y 3 4 T o V q 2 h g u p y o G J m o U F T m N x I 3 w n L X z s a 3 U 4 s U A I / 0 Q m Y n R + 1 f c F L 8 2 y p H 3 C z M R j c e 4 I O 7 9 s A Q z w d f R n C y S 5 z e T z S G x O d t N b + 1 s 3 E V U B U + 3 O r b t 0 + M h B S u Y t L L m V D x j 5 C s Z + 9 8 a Q W M q I Z 2 t s + i s H G B U e r C d 3 n 1 K t 6 z B 1 + X j u X y N D a e e s k 3 1 i 0 B 1 S 1 O D X l N l d K a X D N B 9 3 s 7 l t Y 6 s C 9 V v y 9 4 w A q w N C U g X 8 3 Y U w m + l K W Z I K Z F I g G d a i N D B C H i m K S q / N W p k + s L 8 Z z 2 P R S 8 V V o i s V u 2 j E C e 3 V + C s K 8 m X k 0 z n o 6 k x Q r G / c W 4 D D z X + s 7 N z d H 5 i k Q 3 2 3 h L p N 8 A X h B j J s k g C w K 4 F o x i E G A q F T O I v F i n w q 3 O Z 9 m 0 2 k M v W E H R S N d 7 H v k a C 5 0 C 3 a 2 J y i E f 7 C k x s L t B l K U a l c Z F X f K E k w 9 2 A E L a a 3 z O R n M + Y Q S x C s m R z k Z z 2 m d K U M x W J e T I o W 3 7 P 9 3 d P o n z c g n H 9 O N h M z D j L Y l Q x 3 K v N g Z h F y N p 5 A o N t 5 m L z W C e W d j O / n b D z p j c y U / j p L z + w u o j e d d F 5 Z g 8 O O J P n r r E m G 2 Z y w m e i / e n e A / v p P e u j 2 w u 6 m H o A F X N T c I h A R V O 5 N L X F H n 7 0 K N Y 6 v E d A X c V 8 P h K p y g G G z W i l n z d P w o 6 T w Q 3 9 M w P w / 2 s 9 m O R O D 3 e k j u 6 9 P C I 5 c b F k w w l z I Z O g 7 X W d m O D l Y o Z z m M 5 Q W L e n D 8 v x b l U J 6 m 5 k A + F o A 1 s n m w u g x X 6 F r K 1 a a c 8 p Z P Z f 2 5 e n L S R t Z / v F / + 9 / / B h m 9 M D + Q K Q 2 T B 5 E U A F E 0 X M B S D F y J J h l s D l p l x h n t P C s k P s o q b v L k T p y z i L 5 8 v U o S J n y f a z M m t j P l n e h Q V j z e l a P 5 s E 2 Y V N i y x s 4 m 5 W T I S i e G b G y X D 5 L H 0 0 k W r 5 n 6 h j v J y a q o x A b 0 d 9 8 + o a 2 k j 6 V I l M 1 P r G H V + L y N c g A 2 M I I R 0 J a o P d I m B Y P 5 k M V w t L d K 6 p / l s x m x C p 5 l Z s C A q k C U C l k B a u g f g I m I C Y Q J 4 b U O s M n J I g m A l h J 9 H e S x i u f W + F x V c i k N P Y P 2 U f G Q u z C 5 x V h p h X i S B d F 4 t 8 w 0 5 f U y 5 b 7 P U f K C j / a z M N A G V v I / y B W 2 e i B c P h c y C 3 + m F T L p L C W T K R o b q + / / h T H B v A F f T T p o o r u R s V X c Z b 8 g z 3 6 J u p 6 k 7 3 8 4 N T V D h y 8 f o o q J N T Q z + 4 8 F C F V Y P n A x 4 D f Z W V s Q a x P J 7 h X z W i k V h L U y H 7 U L 8 w 7 a B Q w G x s F 7 t M Z T 3 Q Z c 9 U i w I p I J V J T 5 7 8 2 S X S x 0 q 3 h H k 0 b X a 6 t S / p m Z 9 h 9 j L b 0 m 0 X t M 2 5 8 9 k 8 1 O 0 4 O 5 W G 0 9 Y R J N K w H s 0 j 7 H K l B d z N N 3 G b V a 2 P x g m u H r 5 k G 8 y d J p i I l s g H q 9 Y R q O + 8 k 0 k S I / S w 2 s b j 9 Z 2 0 f H u z J k t c f I 7 e j k G 7 G L 9 m F e x 5 l t Q k Y j F 4 T l t S a D t n 0 Y 6 q W w 5 l B l E y N 3 r 0 J r V K D + Y 1 Z y s K 2 G v 2 t m G m K z t M P M R E Z A P R Y c 8 q k t B x M 1 M z 8 z P I B e e 2 D O l c x V n j T + X W b e M Z / s q 6 i R s f l o v c d f l 3 u c m Y 0 1 b G p G X E u H c 4 i v R 6 F U A + j b i G E y D h a y F G N B E c 0 w I / t K 5 H f X 7 z 3 L m s n 1 T m s f B 9 n l A 4 2 Z Q t t A M O L 3 v / u M / u R P P x H r T 3 q A G C V z Y + u 4 d g H B 9 r v / + L f 0 8 a 8 + p N I K m 5 L 7 9 v 4 b r x L T z C h e n k f M H 3 Z j W Q q X q c Y K g C z I d p A L A 9 F R S S 4 S J P p U 0 7 s C V h g E B 4 D m m o X 4 C r m 6 s B t N f b 5 O D J b r S d D 8 d J 8 F L / Y P U 4 F A l t / J Q n s p U m e m e y y R 1 h I W O t 5 X F H 0 I C j n Z x O t x 1 U 9 e Y t M N N f 4 I p 8 + G z j M h D L I E S L B d u 0 W 2 k S S t J 9 z M J A V + P 8 4 X M U c l i 4 u J Z E A w E 6 Q K 9 o X S a g V E S c B M i e w m f f 4 U 6 U s z l C p E + A a T L F W i l C 5 H K J x d p F B u j s y n s 3 S Q p b i j L F G U F c X j W w k q l H Z G 3 o B m z A Q g 2 2 A 2 4 q R k 0 S K Y S E W S 7 W h V O y B x c i 3 K 0 l f p i 7 e Z Q p a 9 e C n Q 7 Z 4 Q z I S s + F 7 v f n 4 / b k i Y S J V q h v H H C U p P l q i H r U j 0 i t c y U / F 5 g W r n X G L N p x W a M R O w u b l J f / p n n x o y 0 1 e T E j 1 e M 2 + n L K l 4 v g F z 3 8 Q C s y Z y L p s B B O p 0 O o W g M 0 0 X R D T 4 d S N 7 J c O a P E v 5 G z J d a n G A t b 3 f n q O p 9 R I t b u W o W s 6 T 2 e q Q h T V f q z A J 4 4 t U z C U h J 0 W V N e 4 T y k P L T M X U J j k 6 6 t p c x X O l B V v x K f + P b 1 X b K m + s o y J S z u b D d 8 j y V / / 4 n / 0 G a h B q b 5 C / h P 4 D a C I C 8 6 m K h V X W F v E 8 K l 6 x 2 F s f Y J g N b A j x K 1 w Y u p K G y Z b w U n c f L t 4 h i g 7 7 f H 7 W R r K K B o z a d 8 H n Q n e k + X A X j X Y 9 E v l 9 2 V K M G d t E u V K Y i u U o m 6 F Z P l 4 Q D J Y v Z 6 h k 5 k G 1 L d O + s S G 6 d y d N P X 3 N N V U z Y N 1 k M F A T F b b Y 6 h I m E K R b p D C 7 n Y m O k c t X p 8 g j j V A X + x / Y 6 q b T k 6 M h / 3 E e H z k b Y b c t Q R t K 6 z E O / D Z 1 J U d 3 4 w 6 a C b r o + D s W q m x U 6 Y d N 2 / Y k l V b L N M O + 1 C D / L U z n 3 Y A C S L Q f 0 y K f K 9 A 3 3 1 y l c + d O s 1 R u Z A z 4 U C e H K i x x a 2 z q S G y K V + X u v a Y k n y / J d 8 0 m t G Q T p l E r r K y s U l 9 f L 8 X Z p x g 4 t L f x 1 + L Z u p m 1 P 6 w f 5 Y A B o p 9 n K H L K S 7 4 J K 9 m G 2 B S 9 m S X r U H 3 w 8 w W + 3 7 s b l K 4 F m W Q l s j n c I m i h P q C d r M 6 g o F v U N 2 E M k P q 1 l a w y 8 x W o X M w R G m T a X P J G B O i + B G Z T g Y A V e o P A y K j x 1 G N J C a Y e o t 7 x r I U u 7 k d S 9 4 D g C I G v p 2 z C v E P s H o 3 + E R X D Y l e / N 0 O n e 9 O C o V o h m R o j p 8 v N g 2 J n U 2 K T L 0 B O b 6 / w R W o B S a F d 9 0 F m B r a / d L C D q 4 W b t R 5 6 R a w l D v D 3 5 Y G r V H k g S w l K F U P 8 u s Q 2 r p V O d 3 t o f X 1 L B D B a b a j 2 x W Q j 5 a M t F Y I q 3 Z 4 a m 6 x 1 6 Y q c N i T T 4 t x q 9 C u m R O z A e D 2 e x u A C + m L k M u 3 t S 7 R 5 q 0 i f s e P 6 f Y + f M n Y L + 6 c l m m U T 2 9 J n p g v m g g j w p K L s I / r M d N Q g 8 7 8 Z g m 7 2 B 3 V O O K p t 3 3 j j P B P H T s 2 B D A k Q F v D B o T I T x C Y F + D f Q r C e S W a C n m 3 H 5 Q w M U b h e o O F O k C j O 9 1 8 o + C 8 9 n A K n e L w h E Z N O F n Q J B R a 1 U F e f r + M Q t o q 7 I L r n K x O x 8 0 y V 8 T 9 S / b i R m h K b 8 8 H w / f X r C R H 3 B 5 p w p y u K Z Y U T g A e 0 X + N m E t V C n V z z w 2 T s T z d t T m 3 v 4 w Z + 9 P V 4 S y w 9 x F m Y X 9 8 t W D I p v d 4 T N 5 5 k r R z o r I q k V 1 Z I d 9 h L d 3 d j Z 7 0 6 P Z N F K + 0 b Y S U y n 2 R Q I 8 I 3 7 + M Q m o X 1 8 z h 4 m T n l i s Y V l K m 8 X g Q o V J t M d H t B G o i y W X S I A 4 n V E h Y Y r V e 3 M f L j w + p 0 G H A M k d b C T G b b R d L b C / l B z d Q E p r B 0 j + E T o c Y E w P B g R 6 U 3 y + p S J p U 5 M B B Q W w w f o W E 8 P + e y d 4 m + w a 6 N 2 F x A A k s / M z q u o U m 6 B 6 J M i P X S i S Q w C O l W x p o R t R p H G E k / X K O O U y L d c J t R 5 m r 2 t f 8 s I k O 5 o g g M h C B T y B b r x / U 0 6 d P j A t m B Q A Y L A I Q S i Q F A + r L X w P w R W g O F g z 3 Z o X 4 v s t 1 k R I L H w m J u Z 6 X M s 1 R 0 u B 3 m P o t 6 s 8 R w A p H o z w l S B I B A 2 0 s M 8 5 H 7 I k o W Z I f t d V i w f m C z s 9 3 R I 4 n y A e g p k K 6 A R Z V 8 / W 0 7 M z J n F C n l 7 P G R T e q B D 8 6 L b L M Y Z G f O w P o R m Y q U Q Y D / n 2 I C J u v j 6 8 y y o a 8 R z x x p M v X 6 0 E X N a c 8 J 8 n w 3 V V f R H E m s x H h 5 0 i d p M s r / M A u i z Z z b h B k C T o X 8 H x t P y V / / N f / c b O P 0 q M B 1 g q l S u Q h f 6 E z Q V d T O B 7 T 7 B + D s k D U r L V k q 5 N 5 l h f E I K z G 6 N 0 l C w P q r q u h Y k q q r i E z n k 2 N U x G 7 o g n G U w 2 V Z y n F x s h k h q m J q x H D 9 K f g f K T p C R 7 i b J b 6 b H U y u U N X f Q K v u A h U K R f 5 v V t y b c p 5 9 X D D I 0 T o S 1 A s w 2 F B K u p + 9 T p r w l P v f b B 2 k u 5 K W D P f W / 1 D O T i t 2 Y q R g r 0 L W M h z 4 8 V B R R P D S S X I 6 a + P z y 5 w 6 b i W x s E j w r 2 Y g t K I E H S 1 Y 2 o 2 U T s F 1 g y U B d f 0 F A Y t / + C X K 5 j R N l A Z i T U C 5 K S d M 2 Q 9 l Z 8 z h 0 3 W e L I S b 6 o 4 0 D k E l n B B E 7 n A 6 q Z W v 0 d J o F H 8 s 8 l 8 c k L A C s B a J j V Y e d N W K O z 8 U G E e t S W o k / p M e r I 8 L s g t + 6 b y 1 N x S z / 3 S m H W B q w j d v I N m E j S 6 C 5 p s G M Y j n m 9 w / S t G X u p O H J n P g 7 F b g n m P X Y b g m m G h a 0 k e + H i C X u G 3 O P 9 x X m N A R n Q A + I R C M i m C s m y Z R l O g 3 n a Y x d m K O u C k k j z N z M T F h a g V u E C v R j A 0 w z O t / R v D l z W 8 T u 9 Q h l b H R l q Y M O 9 c s T 1 A 4 Q d J h h 5 k R u X q Y Y E 8 x z j j k e j D W 9 K Y T h N r Q a y q a Z P J h b Y K Y O 9 x r f q I M d 9 n m 2 8 x t r g I Y D 8 A x B A H I I G 2 b N O 7 Z B m n 0 + S S P + P D 1 d T L F A Y E b N 1 I M p e i B i h 3 2 k U L 6 B 1 9 j R v l C t a 0 m r 2 S W E h B a I H L 4 I L G z T o 8 + g R m 6 x v y T / + h 2 + B q R 9 S U x I x 0 c r d G 3 W J q T p q Z E S E 1 1 d Q m q x x M x 4 d 3 l n u U V N Y 5 Z j z 6 3 F + a W G M U f 6 j h 4 3 F h q j u M C O F C v + M 5 N B m p L T 5 d x u 3 G J y m e j Y U R M N D s q 7 7 x 8 w F S j 2 h 7 T o W l V a L Z H F z X T x V Y p W N q 3 U + f A Q n Z 6 L U f d G l i 6 z 3 5 Y 6 6 C b 3 A Y W r 2 8 S 9 Z Y n m t k r 0 K T P h n 5 0 y k f t D D x W f F S j 9 u x S V + X y l G V k A q 4 v C q G L Q + / C p H D O S Z K J x K t J J P 9 P K X I W q e T Y r Z w N k 9 U k 0 d N p O H d 1 s g m v q M G H q Y X 6 w J e w d g y 1 V z d 6 + g 7 Q 5 r e 1 C 2 g g w S b t A K s 8 6 q 1 H f 8 j C b j H J 5 d i S 9 I N R p p 2 d Z r J t E D P y c X q / c F 1 D 1 X Q a Z Y R b D p 2 g x c p Y W o 6 d o o u u u + F w P 7 e b X r j N 2 + v W l / R Q K s 3 n X 7 6 F O r y y l Y H Y Y A c d h F g B I L Y K D q W a 3 A 1 a z Q 7 Q G U 4 G i Q z T Z 3 C t y d 3 P 0 f c Q u m 1 c M T I Y W p 5 1 5 I b 0 h m W E e X d x X t 9 + P D 5 b F h n e i y 5 K C F Z a O 6 L S b y a P s v x F a p x 5 j P j s 7 x + M p X z O c a P S z g M + m B f p 4 q 5 u E q 9 C 3 z 8 6 x C W b t 2 U k H E T Z V t d a N F l K v R M F f e c Q N 2 0 Z l p v X 8 i Y f 2 9 V u p d L J C x f N V G n t L I v t h B 4 9 t K 0 0 k A / u J 8 Y + J 1 7 C g o A R m 1 q v k s N e 1 p u 2 I n T x / 5 i V p k E 0 5 7 S q 0 B r g 3 8 c h U y f Y k K / J L h w + Y y N v F g m A / m 7 I O M 1 m P N V 4 P l n b i L K C R c o e N 6 7 T Q W 7 p m r 7 + D s u F F 5 e 3 L w 8 Q q P d Q / S R X F i k N D z B T b 8 9 j S p i 8 Q F i a J t h k 9 o E 4 K a l 5 M / J A s J R r t e k C d 7 m X 2 a x 6 I z y w m N 9 k s T u r 3 n 6 D x j v O s V d i v q d V L J w B U r h 4 e Z Y Z 2 y Y P 8 2 Y M c 2 7 Y 7 G R i A r 4 5 a K U B d y H V J X d T j P C K S Z w E 1 8 R J A p v W L F B 7 O m + 2 s n e q L z W A Q F d U E + 3 V s r v K t i d 0 L 9 Y 0 p A f T o e L x a / x u E b 9 c T 2 L N p J 8 E g o w F A A 5 Y b N 2 7 R 5 f f f E u b o t R m L C D a B U W F G o u C z q F j Q C H 6 o y y Y o I s X D Y R 3 Z r t k S M B 5 C m l o t k n Y n Q h X o m a E C f p A W U b 4 2 F V h 0 v r 9 i 2 X W 3 e W y J B D M x z z 7 b r Q W J n q w w Z T N T / P r c T u 2 K 7 w I W l t F G Y 8 R i i z J z S T K 7 z O Q 4 3 3 q N T w W q F M y m s E h P c v I p U U R 6 p C 9 F J 4 c m G y w A Q F C I S Y l 6 G K P Z c W O U q y 6 + q Z N U Y 9 + j t C V L + M 2 k i y d o g 5 I 5 x T 9 R 1 L C K f C n F N y o P P N q A q Y B W w y W O d 1 x g M + 8 o + 2 j H 6 c E y 8 m d M Y h 0 I t i + g d k T 6 H J E 8 v q M e F i U I + 5 b i y 6 J J p g q E 3 q M 5 u b I S 0 I d p u 5 z 7 R T q O E Z B N g r L 8 v S D x e Z r s w 1 a R t t L n k 5 n 3 T S Y e 7 M A o g M u 1 y 9 F E b A U K C a g H J O B b E 3 X T 9 d 3 9 R d b + v X S g R x Y 0 W n S 4 5 R 9 G t s A b b 5 y j 7 t 5 + D B V d 3 I + u P n L e G l o N H + x j / 1 K h e d G / Q x 4 + S i r N j J 6 u y / 3 N A d R g 2 X S + E 4 D f i 2 y t U z i R 2 9 G v L 1 + S 5 7 c p S S k o 8 2 8 j D Q h f U 8 v s j a D u L 3 Z l J k i b c X k S / v x 0 P Z C g R Y z d g I X o H R Z g d t r I s G 9 W a d S 2 p a k C e f c F x b i 0 C 0 S i f Y 4 u H q s C P 3 / P 9 L x M 0 y E 7 P V v H 4 m 8 j R L b 5 w p 3 f 0 t i 5 P 1 c O N W I g A B / j B w q l h y l b 6 G E i b u K Z G 8 D B E / v e c Q M q 0 Q D t m 4 e C J 8 T u H o u R h 2 T R S L S 1 x E H K 5 r t Y g m 4 x M a f I a x 9 h J 1 d i z d L 4 m 8 s x E / V 5 8 m S 1 1 q + t t F S h E h O O y A A 2 S 0 I L Q m i E c 3 J p v 0 B 1 Q o T N 9 U B x J R g c T U P u T W 1 Q K h Y i X 2 c / B f x + G u l i k 4 C Z t R k Q M Y S J t s x a G M S i b n g g U q 3 Y b w S R 1 d j c g H b K d 9 r Y a a 4 z P D 4 z o B F D I M 1 J D Y Z g G Q L r S D 5 b j t b X N u j B / Y f 0 3 u V 3 G x Z 0 E Q S C y Y 3 o 7 W b a I n p 0 q I W E W O F X g a j V 0 z U r S 9 8 S C y + J D n d m y Q 5 P 3 Q D p V J r u L J R p 7 e n 3 Z B 1 8 k / r d e X r 3 T N 1 q Q N f X D w + X G m g 3 H k 8 J h l f h 9 b r o 6 a a D T h k 0 u F E B f w m 1 Z o U U z 4 P f R + f G J b 6 P + m 9 o M + g B z B 8 S e n G v X X x v l c 0 S r V R t N D H I f 6 P P n 9 o V 9 c 0 G A V i S 2 A 6 3 G S z / 8 J / 8 D 7 9 J b M 6 Q r 2 e C T A a L o 9 g c o F Q J s q k w y 6 b R I G G / 3 X b g s r J k s 5 f F p s + m P J M n 8 q 0 0 g K T E o q d k 6 R O a A v 3 l O t y D F H Q O s m p F Y 5 M a + 0 g R Z u g 4 d b i G + Y b 8 w t l 9 v m k W / f C 0 h I d o G c L X W l j Y l K p F K 7 T M 5 7 4 x y 8 4 y + x 0 V p t j 5 D S + F k + w Y e 8 t U M 0 V Y I 8 l E B 1 8 D i b i Q m r + / 8 p Q S q a z I X j 5 / 0 E c T I / 3 U 1 + H i 8 5 j o 2 f Q K P d p 0 i b w / f S c c d L 1 F Z A s l J g c e x 6 k 6 i v Y B 8 k S U w x U q s C / y x O a m g R 5 m W J 9 Z + D O 4 J 3 U N B v d U K k N j Y J F V H G o K r X T G r v C j H Q W 6 d e M 2 D Q 0 P 0 c n T J 8 j t d h E 6 R S G K h U R c 9 N q Q 2 A H v 4 v m Y Z p M v n D W L D e 6 0 Z i 0 A s 7 B S Z Z + C i R H m Y f l O k a 6 m 7 T T e 1 f g 9 A H s i j a F d 9 9 i A m J P 7 N 7 6 l o 0 c P i / Q e A C F r / Q 7 5 D o d 9 u 0 D Q 6 3 H R 1 7 N u 9 h v L I u U N S w h a L E c j d G M + I F r N 5 W O L J L m 7 6 d P j 0 F j y 4 j Q i b h 5 7 l S b Z D H 7 C W h U J C n h g e y R E 4 Z A a h D X G q a y V z r O W F j f X J r Z S M 6 T 2 i g d 9 Y o 0 J N A v / r R H 4 z f q D N V S y t j 5 9 k z q G T 5 D d 0 d y m / P S o P A j 6 3 L 5 m Q F f N / d 2 3 e C L O U P 5 W g e z n 7 e z P l F l t 2 k T Y G I B E R o b u v u 4 K f 6 9 C n / N v H + x l Z 7 W j Q q H M P E t 6 u Q k G T D 4 V a P a C S 9 c 3 9 9 d K E S 3 K a + w A J w p 0 f X O Z 8 s 4 A f X o 2 K I j 1 i y d V + u A Y E z m b J 6 a a l e 7 P Z m j f o J t 6 f K Y G D b Q Y Q Z V x / V z 5 e 3 m y n G B m u M I a d a C D L r C p B k L A m Z F I i 2 v 7 e / / b t + K 7 1 / 6 n t 8 g J s 9 S D T A 6 + X 1 N N 7 L C B T Q G w W y E 2 W A P 2 o p n 0 Q I 9 D 7 C c V j 8 Z Y + s d o o L e H f U k r W Z l w b y 9 K d H 6 0 r s 1 x H r Q p Q P 2 a 2 N S s y T l L + b w o z y A W M t X b P K 7 v u 1 n b g v G V L y h A c 1 J 1 P 6 d I O C q W K 3 p 7 u p r u U A F T V / U l k d q E C 8 A 1 P F m z C L 8 E Y 6 h e E i p v 4 c c h H Q i 9 8 8 x s w q m / i 3 3 C v p + v C 1 A v 2 o M X Z C Y G j v S W a a g D G l w 5 w N B r s d 2 A Q E Q k Y 2 M / v s L j a B N R v X Y g r g K a y c g e 1 Q K c C T N I v m X 9 Y y d E l k P 8 o G C S S r o i F o k X I i 7 m d v m m M L g 4 J d 6 B m e A P n W H i R O Q t k U e u 3 D h 1 O I b F d + V v y U C C I p g p s d 3 u T I Y R M w H S g I X s h 1 z 0 8 f u H 6 C 1 L g H 0 H p N T Y 6 P J h M 1 1 5 l K V 7 z 4 q U / C F H F w / 4 a b D D 3 s B M I M g + v / y 7 x b k i V b M s 0 c 8 4 + N 5 q t O 8 9 O 1 1 O p X i y i X 5 Y j I q O S V 0 P 0 9 S r a Q C J K L b Z b R L b W a o 4 w M w 0 y + a I y k w A F h x V g O i B V i 2 4 w L 4 J Z c 0 I G i c j 6 s o w n m a y I V u F m Q n Q M h M w w 8 x 8 l o 8 h 8 V k f b V R R Z A E z H X W T Q 6 x f s U l 4 y E 6 P V 5 F N L n + u h c p M g N P p o D u 3 7 2 5 r J y N o l g V F x B H 3 + G B F Y n 9 Q F l j q K K y y 0 J S Z i c 3 S 9 Y c N z A R o m Q n C V 2 U m a H t E a 1 F Z r F d G d 3 R N Q J t h L S 4 v y a S L M T a H k d y A W i f d j 7 W A z F D I r N Y Q r R G m m Q g A N d T c C J x w 5 y P o 8 t M b o 4 t w p k R m w B k 0 Q l E C E u r g I u U d Q E q J w 7 o l w s L o H w B p 7 3 f 1 i c + S + X q 7 J g w a o G 7 M n C n J + 1 Z V N E 0 u Q Z T T b E K A a G C u o 3 k l k B p 3 U p m 1 Z P Z 6 l l x 2 G 7 0 V t t H F Q 1 6 y n A v y Q J g p 8 1 m a f S + Z I f B 3 I E h c V 4 4 Z D g u N Z p d 8 0 a F Q h A n C Q o 4 3 H N T N D H e S f Q C 0 c b 7 W 6 6 d F k 0 T / 9 q / f p H / z 1 + + S 9 V m Z 8 n d Y o z 3 N U u a b D J V Z s G B k 9 v X I 1 w q / E a Y F F i g B p F M h A x 1 o 1 Y I L g i 1 V i A r G R s p N P h W m v / 3 d Z x T a C g u / p h k m l P M C B h l J 4 v e i W Q t b D P I c V 8 x 2 W m G z 7 v h g 4 7 W k 2 Z R T G V 8 F S h 1 w L U X R h H J 3 Y A M 6 L I x C E a K e D c D + x 6 i c R S s B d G z F n r X u / p O G G g + 0 h D J 2 Z F m g v A Z A b 0 c j L V T M 5 U S e Z j s Y C B w V 1 5 Q t 9 N I P m o h s u x A m X 2 x r m S V S g J x u r 3 L Y G G e G y m w S V U W 3 1 V L V L I h u N 1 w Y n S P n s 0 6 y n r b S l 1 M u I T m 0 k m 0 t P s k 3 c V h I X W 3 Z h t p d F k B o F V 1 Z 2 9 m F / Y c F O d k V U g / + J y Y e j A U C U q w M Q d T V V E X 0 r q v E + d k P D S 3 / P Y A u R f H N G r k S J d Z u L O 0 1 n 8 H P i s V i 1 N 0 l r 4 F l r m V o c o T 9 x Q 0 P 2 Y o V 9 r f 4 J G x 6 S 0 7 s D C H / 4 c b 1 H P W 9 4 2 S m r 4 i e H K X H R a p l q + R 4 x 0 F m b H a m / D 4 K F b d S v W w S w 5 + U a 8 b g L 2 i B q F s 6 k y G 3 y 8 X X E a c r 3 1 y l D z 9 6 X 3 w G h g g E / T t 8 O x X w U 5 C p 0 S 5 y V 7 J k u + R q Y L 4 8 n 3 s q 5 u X Z M o u S c F g G + X S a f v e Y 7 z k 1 R 3 / x 8 U m e Y 8 2 A N Q H m B V + D 5 Q I C 1 g J r T N V S l j W t n F u n B V o t f K A I Y R X L L H y R W P z N l I 3 e b 9 K R V 0 7 W 3 p 1 g 0 d s e v t K L Q u T y 5 Z J h k m x O d j K V 2 u 8 m Q P U o n O x + b 4 X m I 7 t Q t o J Y z k p D 7 G i X u 5 i o v A V R + Y n a H z W L 2 o t a e I Y w J z E P / E g V a n S X b f 3 R L h 4 A M T f I M 2 N i Y S t E v G 0 C a D W s + W C n d l X l Y 9 K 0 r 1 H t A Q I x 2 W U q q f H v P o l Z q V c J H g A w f 2 d T E g 2 M 1 4 l d h a j B Y o K F O b L x b Y k 2 D 3 r p c K + d O v o z 1 D f m J A s z p 8 W m m N C Y P 3 6 a K d i o h 8 1 U R B r T b A o X u m 0 0 a X P R M D N 9 P G 8 m h 7 l K p f k y 2 b J s a l V N N I U u O n w 9 e m Z C C + X v r 9 + g u 3 f u U V 9 / L / s s B U K v i N t s a o 2 M D L N Z h p J t b B q t u 2 g F 2 h C 5 F r A K 4 N O o X X R V b C 3 z s U G p w V Q r s w b q c B R o I W Y X 1 w f e / W 7 e Q 7 8 + g 0 A A k V s q 0 m + / n a J Z 1 v 4 H B p 2 i r M F o S 1 m U o t 9 e R O W r c k A B m K k Q X y K n v 1 / k 2 G m B / Y n V T e m 0 U K 0 e C F y j 0 n f U + / U r p r s K m H G S O c 8 0 c 4 / H Z V A k J W D R V p t h / i I Q D C X U N E + 2 X e x O 0 B w I z y I x M c M 2 K 9 Q 1 I i p G u D w e o Z W k k 8 2 l H E t Z N 4 3 z d x c z H n a G N 2 g o G G S J t M m T Z G V C 3 / n 3 D 1 k b j X S g r 0 R d m i A f y 8 e X J o h B 8 4 B C Q 8 K q m H B + L e q s N J + L h w 7 w Z 7 Q b A k B D J J f K 1 N m j E c M M E J + R W Q S k 7 2 X p m + U 1 O v p W j y g B g R k q m X c 6 G e V E W a y 8 h 3 m 8 f J N Z s Y K P / D J I d V w 3 t J C I s j E D I A E 0 x G P S 2 W M i N 2 s 6 j y 4 f G R I d D D U 8 M k S H D 2 N T a m R W Y M 7 s 1 N X J F o C N f 9 v B D M 2 D g V 4 V M J s z L G 0 R B s f 9 4 o 6 N m A n w M U H q m Q l w 5 C t k 7 9 H N E T O s n c 1 l L E e g A g H C K 5 E z i y j Y h Q k 7 P Z p a o M G x D H m Z U 7 B P V a r i Z U F a p c k N 9 G 2 w C L 8 U W k D e q L w R Y K Y a m 7 1 2 b 6 8 Q P l r A 7 0 P / j 2 g s y f 6 a 8 d I N 2 n 6 j E l o r i O C L 4 R p j 2 V U 2 B 3 0 s P B 5 S s h B i S 6 O P z d t H T F t B p u t O E Z r X Z + y / C M R V m y U Q d x P q 0 Q A b R g N + p U A Q p + / X 7 V s L X J n v Z N 8 I L Z x Q b 1 + l p y z N D v X W 2 G w b o f v L 7 B s 5 e / i 5 w J p q V T z m w r f Y E X 0 i V D / q d P S Y D d V X 1 7 W Q e W a X Q Z C / J B 6 5 s o l 6 k R W h O Y Z H 5 z K 6 5 8 i v C 3 x 6 V q g k a o F w j F F V 0 l i K a w V a / z J J V / n 1 n 1 3 c J 5 p P t k J 5 j b m G g e R b p B b V l A V P A J F N P d Q y b O f K z t x K Z i n W I l g u M A m z D j t i g L C 9 P i / 1 9 H W L j k a S V T Z d R 9 h R h z 9 x g k 1 0 t d R 7 r w W A 2 I w N 1 c B a q s d Y J 9 n H w j M K G x G w w e t z I 2 X R 1 x B 9 K w r e 0 z T Q N U y j Q z 2 0 8 O y O K J H A T h r r S R T g y d e A k g 0 9 h J l X T J H V 7 m 5 g J o w w f C V 1 p D u C z S s f 8 B 0 U f A L q Z U N 7 R T M r I q k A 9 D U U P E l r i d O C e U Y 7 T z M j H W Z f 6 d U w E y B 8 q F Q 8 J C J 9 H l / r r f w v j u f J A 5 u f g U r X X p Y 8 q 9 H n 9 G T z p D i m h 7 o F S Y r p F R t / q Z t + R d F B x 4 V q y X o 5 e S x 7 g i e m u c m J v t d q h y K s Q X R 6 W H o q z e v n I 7 f 4 t Y 8 G / I e E J I c m F Z F C A / W v B U w E o Y U S f G 1 B T D j f E 8 + X G j H c + m y L b j i y t D H / i E 4 c H K S l E P s U n i A d H 7 O R 2 + E R E w / z D 0 Q u T D w d 8 r e y t D l u Z 9 N V b u b / w X i Z q o r T r P 2 + + h q b X 5 9 l J q h u s c m q Z L m r n 5 X Z x F x a W q Y T J 0 / R V E i i o 3 1 l S q X S Z H d 5 5 X U 8 / h o y n 7 X 9 M P S A t N Z n q b T C 3 P M S u Q c W e J 4 P K E d a A 9 o Q h A m N i A Y 4 d 6 Y i P G c s B J y 9 h u O j A s x U z o T J E R h o + B 4 C Q v o d D O e Z Z k Y 6 T v O 8 G f s 5 q p + N o B R 8 v D r k O j y 1 E S a 6 T R k x 9 s t C N v n Q 3 4 x h d z R P 9 R 8 O l n i y 6 h O M U g a 8 9 r o 6 R d I o U t q x I K h F L / t a M H H w y H + f I y s T Y p l v C r 3 R E H W B 7 Y r H Y n S E z g 4 r 3 G K A F P s 5 q E 1 R b X E s O s L x V c f + 5 s I Y n R k O i p I B L O r H s x E m H F e D 7 a 8 C z i l M E a T h o C E N z C 6 Y f V v R G g 1 1 y o t 4 q V S K l v / j J v 3 N 1 n U 6 c P Q Y n T 1 5 m A Z 6 3 C x 1 u 2 h i w E d O m F b s L K v O P 4 I B I H i M B y 4 J V 4 k s C 2 i U O 5 s l q v H k 9 w Z n R U m E i M z x c X w f H Y l K x Z K o X c r n 8 7 Q c r l B + M 0 E F K S a O Z 7 J Z U S K R y W R o c W m J / a Q h 8 v t Z I 7 F / h X O h + Y r L 5 a R Q 2 i K i W z D d W g H Z 9 W p P w l a A U I J J a i / n q W i N b / u 5 u w F M j b k G 7 i x b m T a s 9 P z W Z + Q f w M Z w x s Q L Z s J 6 l 8 2 N 9 c E 6 / S A B G N F G 3 B H m R E W m E K F S t c C W T z 0 L R A v V T M d P w T L 4 A c 1 c m F Z v s b + G z 7 B L J v C q N J I e s o Z K Y D v + G n n 9 c i G d E b Q b X j W D t t k F o P 5 N N c 1 S y s H E x h o F k 6 W O 2 3 e z V n p X S c w E o W k H F O o Z Q Q b 0 J Y f 9 j V V 9 P S Z X S 3 R w A N t x s l P N 9 j w m F F E 4 l M M j C m X k m 0 O C o S c 7 s h r g D 6 p I / 2 2 K P H / i p b X v V u l 3 U 1 f p L / 7 e + + R w d t B m y i l y 3 1 4 E u W c F + o p l l d 3 h p n f Y L H I 1 l h j t A M a m G i q T p U e h S k a p V C S r 1 b Y d j l a L 6 I D l 5 V W K m Y d Z O M k L 3 q j 7 w Q 4 k m m F s A J q X q A 3 5 t 9 j C e M 5 S H P s y I S i h 7 0 u O T c 9 y L G S O H W z N p M 0 Q y 0 Y p l O y g q f l N K l p 8 5 P b I 3 a C 0 A D O V k u v k 6 m r c 0 A w m J I R j s 3 2 i V C A a Z 5 R Y i 9 D 7 K d b 0 i O p t p q Z 4 z g + L / M Q f A w o / N x 8 0 T E 4 7 z A R c Z v W M 7 6 L u 5 N z w i n K U t d P 9 n G A m A M 0 x s M K O q A q Y C Q 1 f Y m n U J j V 6 x Z A m Y C b A J j 2 g m / M 7 1 c 1 4 H z K o c V x m J g D B D i x w 4 j 3 M R L T x V f H V c z n p E y a d l p k A i f 2 9 u b / Z o F V H i P 7 R f / 2 f U c E 8 w A 6 + n f o M + m A 0 o s Y T l h d m p / p Q g Q 0 P 0 N 4 K C 7 e 7 M R O A W z C z e a j F S v K B E D b L K 2 s N A g e I 5 V Z E x j z C 4 Q 7 + M 5 i 4 z Z g J 0 J o 4 P a z t w U z V Q p U C 3 + / 0 U b v v p 2 h s Z 4 X I D k A T a w H n H g i 6 W B i l r W T 1 D w t m 0 m / m h 3 W m S i F J z s 7 G h i g j H W X R D n s 3 Z g K 0 z A R h p O 3 + C n c E 2 9 y g W H B o 1 z l 8 d R A j L J e n G z O V t t 1 S u z j O g 9 f l r d c q O d 6 Q o 4 e r M R T G y a H S p 2 v y 5 K J q E g W C a g Y F i A e R P n w X D L D C / l I 6 f 5 L e G N + p J e y W u o m K X D z Y 1 2 q j T Q A a 8 2 g / C h z l D Q D e U J p H 6 l F k 8 + r R 0 0 2 i o 3 k 6 f e q Y y K a A K f h o V U 6 w b I X 5 y G 1 a T T x S 3 j W i u l i l 7 P o T 8 R p + 5 G 7 A + p e + o Y r F b B O m Y T D I v p J u g X N u 1 U N T z E x v j p d E l s l u Q N M X A J E 2 F S i v Q A 0 R U N 4 q U + Z q R j C Z 8 0 P 3 9 t I G / n 9 t 1 l j C 6 9 e 8 x j s r V I A Z w F D N K v h C W A x W A a 2 L R p J 2 d 6 d C e z I + O l z i 7 5 q 2 F / v 3 A r X 0 Z Z K 1 M I D y 9 B s L E o / P 2 / R 5 i 2 T W V w 2 F o f h / B n S D d a d X g c L T g l j A m 9 y S C Q L n C 6 X r E w R H + e x w W W R p C 9 8 A z 3 x l H x 6 S e 6 G d H J I J A R I H z G E E T I z F Y q N M s d 5 g 5 J M j 8 v a i z 9 h k 7 H R X R W U u N K L 2 N 7 L Z H P 3 + 3 z 2 g 0 b c 8 1 D M w I o j 2 + Y Y k v t v j Q Y m 0 / D 1 U B 6 / E H / H f 3 2 c T 6 R G t x p + I R z O A O W 7 2 + + j o C b n Z v D O x O 8 G D u A v T j R G + k e A p I W Q 8 B o v u b r e b v L Y n h B 3 v t Y C W C G c a N x 4 H 9 i k a X 0 1 J y t 3 M b l s O g M S m p v u S W 5 S U q M B Q o V 9 C p l g / 1 g x y R 1 Y T f T v r a t A W L C b Y f J c J H m Z e M b F C V l e g I U 0 J G T g z I Z j 4 c j Y J A C G J s p 9 W U D v E q h t 1 L 0 b r d I W G r a h i b k Y z r w P y V R j Y C T i E 0 P f L I B q V i V s a l I T U Q f 4 e m B Q 3 + P H h R i J A Z g S I G I A Z o z a f 1 A p s m 1 R X 3 f g N v d Q H 8 Q W c c r q S i p X 4 f V H + 3 O + v i P N D I y L v D o h G Y / S v / + + / o U u f 7 K P 5 d C 9 5 H G b R K u x Q n 0 x w + 3 o q 4 v w w 4 2 L Z N a H 9 0 M u 8 V G V n H X v 7 8 s M I S C n C 7 i N l H t 3 N u E l 0 y m 2 4 k R a o Z u r 3 q A J a Y G 1 N J i w w l 4 o L B w M s K C b Y z G 1 c l 0 F a D p p w 6 o G A j I q 1 + y V y n m 8 e h F K d e y S u o u d d h 6 u u 3 e H T q v i K r Q B E z 7 C 2 h F 0 n k V K k X 6 x V F B Y z E z R P j R z B 0 Y Y g B Y Y G w Q x 0 L l a B + 0 R h H 5 r F w P J A W p Y R Q C f x L L L o d S f 9 i S D u C t K 9 l G 2 0 o 5 E W / 7 I I B m V H 1 K w k 4 C H L H E w K P 8 u i I z A 1 z Q g o M D G q D U y 0 w D q N y v t 4 R s + / 3 T D a c U Y k U y 6 x 5 F K t k 4 v 7 C p S P F e h f / b s r 9 J f / 4 G O 6 v 9 U t t q U E j v b L + x + p D S b v L d U n v l 2 s J J 5 Q s Z R n Q s + z 2 V M l N 0 t a q b t O h M l 8 S H m 1 E 8 7 T T s p 8 K + f j F c t y Q 0 e 5 f q h G M 5 E r N J + o b 5 + D A A U a / m c L 9 b n T E 7 M W 2 A I U 6 U z Z H z I 0 c J q F S o t b u 6 6 Y e B B A w P n R i g h i Q N s j Q I S g A R i p w o + v n j M j 7 Z L 3 B p 8 p H 5 l i 8 9 7 a Y C Z i n R L X r P W x U P b x / X y O l q M P e f y S l C 4 G h W W g Q p / N A A t H 3 y z l p 4 K 4 C u H s 6 s K a T W r K 9 g T V i V a 7 1 5 w d N p Y y M A + u a I I H P T r r J p G V q Q S t w P Y K N I 7 H P q x j 7 O y q L F x O J + j J d 1 s 0 c f q y 2 L w Z W 4 E C 8 C 3 g y 6 H n u M e Z E Z o p 6 P l B f F b G B g F t A l 1 n N x P T T D g O J q S 8 2 B p I R S 6 X F x 1 n W 8 F + U J Y U 2 l Z e f r + f g k r 2 / U Z a N j V B m N i 8 2 2 X 3 i z A 3 O g x B G A D w e W A O a f k L m e 4 o T 0 + L n u x Y X l B H p B H 4 O 0 R C U W o C h Z j M m c Q O k Y t M y E t s u i E r A i Y 0 l h 9 U B m 7 F y C L R N b F K z u 5 D D c w E w J T U R + p s U p r 6 f U / 4 2 m s i T N 7 n R Q n N e T 5 v Q q x 1 a b e U A W C S w v r 4 O U B w E R p G F t M R c U A F / I d X B m X e 9 F E q A J M C K Y W N s f S A / / I F m 2 d I O w L K P G t Y 1 b 6 p S d / f B k 9 o N V V l x 7 p E h S d s k s 0 V q B w p 0 0 R n j X J f p k V x 3 8 2 v I v R / / n 6 S P v / 3 1 8 h + z E 0 f n Z Q 5 F w E I B D 9 U 3 w I K 1 W V t V J H p f H 0 f q 3 b g X A u w G T J H l X y S U s S E l 6 m I V s I O R / N t O 1 U U V 4 p U W m T T s l Q S 4 X K Y P z 6 f l 5 I l u W T D a m 4 M G W I 8 s A a I c n 9 k X w M o 2 o M 5 h F 5 9 K r C e A + I N v O G g 7 + e k h p b Y K r C c g H A 0 G A R / i T U / N O r B O Y 4 N 3 K U T g 6 u C 0 Z D a p N 2 M r h V Q n + X s G B V 0 p o V D k s + v D / y E l Q 3 T A S z g r i e t 9 P k z O 8 9 R U a Q 5 q c A 1 g k a g s X b e y U 8 D c X U w + c r 5 x i 3 y 4 c z v B V 8 9 b 0 0 k 5 W h d p W s B S f f u / j J l 8 4 2 N L h G V g 9 b 6 W J S Q y 7 8 t s Z m I r T o R N a r l q p R m R i m m q x S L x C g a 4 7 / 3 m N m x t j K z M N G O 2 u l 6 1 M l + A x P E S I C + d F X p W X q J P M F B O v c X v 6 b j E x 1 k V X o N I / c N o V V k E m D H v I X I p A h A a B F w N Z p p c 1 t n W C r K a r z K E l / r 2 w D m o p 3 N 5 i j 7 U j l 6 m 4 n b 7 L a Q 6 7 K b N l L P K f F N X D B / M 9 S s L J l 9 F Z p e L 4 p o K E o j I N m x v x R 2 Q M x V Y m z 6 X a e F x D W a j 3 9 H V t s M j 4 m x 9 s 9 q g g m w s t H S G B k n b 0 8 Y z w c Y C E R 6 b q R E / Q H Z h 8 S V H u x d o 2 L V R 5 v J L r E g v h d A g B g t 7 G r X L F W I j k S a b s N Y F j n c 1 8 m m O / v B v l 5 B L y p w b a i n + j l B u U s T l V i S a r H X C N 8 H B 5 s T C F A J G e v k g Y B 8 H o c u M R e 7 G X x 4 S C Y S V a C X N 0 u U / i J N B 2 o 5 m k t L Z L v s o R s b 7 E d I n W R 3 e 5 j 4 Y J K g Z R a a z r B 5 x X 8 + H 7 X S u C d M 2 f A c H T s 8 Q X / / D Q 9 N 9 D C h X a s L k A 5 b g u J s T v i c 6 C U O J u 9 u C L 8 b w W F N s 4 8 k h 3 f N Z n l j Y y 3 s C T j 8 N V F C E m G p r 8 L C / 9 z v u Z n B z F S c b w z M A P C X 5 k N r 5 O L P D / b a 6 X C 2 J J i p W M l Q J D f P R J j i 1 2 l h V q r w u 5 c p z J 8 Z I a b p q w + T 8 O m E c W I p k M 6 H 5 T b H z N A o m 0 e 2 A 8 x x j O X T t U G + j y 7 W Y M 3 / / k W g 3 0 4 0 U 4 h S h 2 e Y 5 0 I O L q G B D 0 s Y k e A K f 0 4 r u K B J 2 9 W S P x b E 1 S B N v l x I N V x s S Z d G t B t 2 M 2 P Q h 7 o V s P / t N p h W 8 n d y l P 0 q Q / k H O X 7 k q R K p U M p r o / v j A b q R c 4 u 0 F C z S v s f a D f l r 1 5 k A M L g w A + A D o F g N W N 2 M 0 V f f P a B f X x y h 8 w f 9 T P z y d a r h Y o T N 1 c X J f K F C + W K a w p k 5 8 R 6 I p A d Y g 5 1 Q 3 q H U 4 a h 4 H g h O i + e m Y P k S T n b T + x e G y W 6 r j 4 3 d 6 m N N y 9 f G I y / 1 G / t l j l 6 3 C D h I d h Y M z B B z 8 a u 0 k j L u T Q j 0 O C 5 R j 3 u / 8 q 4 R k O i I a c B p R 7 T u M A s w L H g j V Q x 9 G P C s w u P o Y h r A J g 3 y 9 X Y r 2 g A a 7 W A v S s L 3 Z v a 2 A 2 x 4 r Y X X 0 c 2 m a p C v e 5 h 9 Z n Q Q t v N 8 T I u A 1 n z 4 N p t / k + J 7 0 K K I L P 7 c I E Y z y 0 5 6 1 7 5 3 G p g C Z t V u w B 6 j b U O j o B C 9 q r J 3 m f 4 8 R d / f J p r 9 u k C p 3 6 b o w Q 9 V Q l P / z 5 5 b 6 Y r T R 1 f 7 A n S F C f C K 1 U t f b D r Y l m d H u 4 D d P i C 5 l B 9 T g D U n X P H z z T q R F n J Z W r 3 / H 6 h 7 / 1 t 0 Z 7 O H p W 3 9 M / s R u 9 B K q Z z M 6 I G A n 5 x M w L l y o 6 Z 2 2 A v s E N f N v 6 G g 0 r U 2 K z f y N E L w 4 T i F 3 3 p O K 6 s O 8 r s k Y U Y B 2 N M 2 U n g u X g s 0 G e K t A t a / S r S Z e U r r + 2 6 T u a C J E N V k p 9 5 C c m C j 1 3 O U G Q E 2 R n 3 u 1 J 9 N M j P C W b + 7 Y q G o O U T x X J 7 c L J S w P o O 0 n C 0 W / q v x + t + p z I U w P 3 q N q z v 7 g Q G f b b x e 0 0 r d 5 E + P 4 Y 6 T N O C X h R j u D D t c I D C B x p 0 / R 5 i h l b L R F b K 5 G 6 W P E u l u C W z Y 2 y 7 Q W D D D G q e 8 g Z 3 e H f T l c z t d G + y k p M t G M 7 1 e u j 7 e Q R t e u 5 A 8 u 7 M y C f 8 K D P L 1 Z F 5 k i Q O n B t k R 1 4 T 7 M 4 k t G j z 9 9 8 j p k p v 0 I 7 8 L + x + h 3 e 7 1 L b u o U n Z 7 f I K Z V G D C t H B b 6 8 G a + S 1 5 c + p E L r j D p 1 L h X u i l 2 M l 5 K p X K N N z r 2 v Y d s K a y m p Z D v 2 L X B 0 Z 5 x c D v 4 U N p s l G B z b p M S T 6 3 l q E 2 4 4 c p l D h K S 5 E R N s t t Z K n V 5 0 0 l M j W r A c G c k L R G B / q y d M z b S d Z r a P W M 3 S h r I j J 2 c h D t i e X R h q k X U B g f P p L a t d l p b R Q w r w u i L m w X j H S c 4 e / 5 x S b q R v 7 X z w H m b D p O t S o T o v f l 1 X l M a R y i B W q A w E j Y t c H 9 I f s O v R J 9 P m m n 6 i 4 m Y r s o V r 2 i V x + Y 6 / Y S N J h M w E j 4 r R Z z 5 P H J W c k 4 H R x Y R M H y N 3 M i E I J J x G J y W m l y Y o R i u e 7 b j f f I D O H U b L 2 z G K 6 b g 4 C U l n 0 M S b L Q 6 p a 8 9 S i A V X 8 w F Q J A q P o F y u G d Z n B 6 M U 3 v n w x Q N F f v 5 m t L 1 K N 6 v c E n 1 O 1 / S s O d z 8 h K b w m z B 0 I I O K u k H 2 E h G 7 g f C 9 M p d z 8 L A p c w 5 w t n P f T x k a L I t E d b M W T 8 T 7 L m Q b 0 S t P 5 1 z V o S 3 g O 5 0 u 4 7 r 7 w s w M x Y Y 2 x W e g 4 t C 4 s E / R V R A X x f y R f 8 O c K c T 0 X I p U t Q b A W 1 V 7 Y W t x Z k A g k 6 G 6 V 7 + m / Z e S 7 W y H 7 O L g Y N D i 4 S Y / X A / k o Z N j v x j F I S b Z T n R Z D N p G n j 0 e / J 3 T X E B C w z L t z D X x 2 V N Y L r U m P Y 2 e M 0 0 W x I Z k S 1 u y 2 w x t r A J t W 9 + s 3 E C B O Y Z / t Y p W p l w p Z N Q M B U M V P y q J w U j P P a P J 2 C k A H V R 8 T 4 b Z v W O q G C 7 9 a 2 5 P E t 1 e p Z G C a D h I Z R / 1 n q Z 7 M t 6 K y I 6 C S A p F 9 s I I 2 i Q j D y E R a S q H Z G P 4 6 N K w V 6 H J F E n i Q y 0 1 E v B E B z I 8 8 O i 7 Q / F S D U k H q E t T R U G G C r G m 1 5 B X w 9 l G F 8 O 2 3 j O Z G v + + c K y y e / + v V v O o c O b 0 + y 2 Y S i r g x L A + M L 1 / p Z K m A 2 o E S j 8 K B A + S m W 3 j w w W M y 1 H b S J F J z 1 s p W w 1 a g W x U K B C T 9 B i f V p i i z c I d Q X Z a P L F J m 9 S d H l x 5 T c W q R U a J E K x b z w h b C x G V J X i o W c Y L p S i d / z M / q 2 K S T L F C n X z 2 Q j C + Q b O r V D 6 6 J u q / A o L x r Z 6 4 F 1 H C S D r i X r D O J 1 1 L s t A Q 5 b l n 3 L u n Y K p 0 a Z Y F H 6 I s O z 2 E u F j v S 2 N 4 M m k 2 w Y s 2 k s 5 y j G 8 v L G b c n C B p t X z O y S i c y e u m 2 N d S f J K 5 G d T V + v r Y 8 S B Z k 5 A 4 8 O U H Z o g 3 0 b L z P S m x R 0 j I r f Q z A F v f C C / P 1 Y 1 i y i c 9 / O 2 E S q D 7 Y Z B W t a + H u F J w W a 7 P a K b B R 0 N U r m z H S Y t Z i 6 0 8 d P D Q S R U v z A x m t g p J N s m q O W D f E j k T s Z H + B 7 M g v f 6 e c O 0 7 / 4 w 3 x N r Y P a v U w D o 7 + T o b L f Z 8 n 5 l o s n W T m g Q f r L F F 3 r r 9 d Z Q X I m w s s U m r x K f c c / F Z u V u b 1 y 8 0 l A S G k + D b Z U A c N U 2 d 9 A c m V d M + K Z J W o m R u V C h r L x V T b t w F j o l J M n i 9 V J H f v e o o 6 + x h o b 4 N x w i V z 3 M z s 0 l I r n G 2 a y W e X M C B U r s U M 0 F N Q E E h S E U 0 P U 5 a 2 X q A C e 2 0 c o f f 6 Z e J 3 K d 5 H d v E 5 j H e d F q T p Q K u d p O X 2 L r 9 5 M 4 w F 5 M + z c 7 R w 5 T z v Y R m S C W s i Q b c C 6 X f M U y s w w w V e p I z F O 1 s F G c + j R m k T H + o q 0 s b F F A w N 9 w g w y s T B E r w 8 k G W M b l w w z a O W r A n 0 / 3 C F y 5 W A a g u l S / P n P F c h U U Z d L g O 9 m L G w V 1 D M y f u 4 w / T / X 4 z U 4 z u q u 7 7 s B 5 p j q A w C Z L z P k / s h N 9 9 k / O c 2 S R Y v 0 3 z A z T e w s W g y v T J H D 1 6 U r u X + 5 E Q P D o R N R h R l W Q j W t Z k t 8 F Z 8 e K Z E J 3 K q E z v V A 6 r 9 d x 1 B G Q G g 5 X / K S 0 y Y 7 7 J H M I G u P I o 0 8 8 1 H s z K w 4 t h g 5 R Z n Q N B 0 / f I S Y n v m U s i Z C C N w p B a n f c 1 y 8 B 7 C 2 Z n 3 H S r n 1 P A X 2 7 S z E y 1 z J 0 N 3 B g E g e R Z 7 b h N K P A s J p c X G J x s d l 4 Q G / R 1 v d + v 3 W B q X C I y 8 5 s j 8 + 0 G e v k 0 1 A X D f C / f r Q + s 8 Z 5 s v Z F H 0 Q z A j T r B 1 o m S l 7 V W Y m Y M B f 9 3 t i + W X K M J F k T v B n B j 8 L Z s p G 6 r t g q A C d 7 9 Z 3 r x n g 7 E t W d O R x 7 G A m R C w R b E N 2 B U 4 C a W e 0 T x W 2 k n T Z m l c t q 1 i O H t l m J q D T v U q F k o 1 i p + T F 1 W z R R 0 7 L J j k c X d T j K v C J 6 7 Z K j + s Y 9 b r U M L A M z 8 c e C n 8 R Y e 1 a X z R d U 0 p D 4 H v C L L y 0 H 5 X I N Z o O W d i B r 5 u J W h M c G e J w 2 g H 0 c T 8 2 K e 9 a 8 c c G a F A M G T J Y / p i Y C T C l k u F t k k c A A b V L 5 W i Z n G 8 6 y e L W i D s d M l + l y b a P f S S + c R T F P S c b d Z r K 1 N f J / o K 7 P u H Y h y j 5 b Z b u 9 f k b I n t b M 9 / T R 2 8 f o o H u 3 S c d U S m 0 7 Y U p 0 x 7 b y x j v r D b 0 c a s k 6 4 1 i m g F N E w e D R X a O 7 y l H 2 g P M U n F 1 Z Y m S x Q B 5 n S E q J v p o f E j e 4 x P t v p q h k C 1 Q M p G l r r 4 A l R Z K D V t b A t U s + 3 6 s e u D f X m H H H J 1 m U S d 2 q L d M i w t L N D Z e L 6 0 F s y G N 6 v O N J f q k b 5 S u z 0 n b C 7 W / 4 P W j g a H 0 y N / N U W R C 1 j K I v u D F h e 4 i l W e K 5 D z b m C o E b M W x F a i s K Y a D O 3 + 2 h O T V y Y K o j / r 9 4 0 d 0 + c 0 J 8 v v 3 F q 7 / Z s o q o k G 7 4 S O 2 w + H Y a l H a L J G 1 t 7 0 F w Y X I b b 7 b v b A v C 5 l 8 k L K l A A V Z Y 2 F b 0 / H O C 6 I Z J d C K o V J T K b K P 2 Y X v l P 4 8 T Z 5 P G o V M l T W r y Y H 9 a F G q w H 4 X O + 7 Y s Q P + J r r H d n Q 0 N i z 5 f H m T J h z 9 N K P Z d P k X / D i o q x I D W E 9 Z q T u U J / + 1 B L 2 z D z v d V c j K E t 6 I m Y B O j 4 X 6 v X n q d R d Y 0 i s H N b B 6 z e S 8 4 C R z r 4 V S i R h Z D M w u Z A i k C 4 2 Z 7 1 q g r R Q S J Z H c i T A 4 H v C N 0 J w E K / z Y G B r H 9 M w E o E t s u z D 6 Z i T d f C F 7 P X 6 A 3 I 4 Y d e e x w b b M T E a A D 6 V H u l D f + A D M V H j W m E e I r k y V j d J 2 j Z i 6 / Q 3 g V H Z r V A E f 8 p P h 3 h 0 9 M 3 7 B j 4 O W D D W / x Y a M w 0 S e X + 8 s v z Y C f B e H 0 y s k b V J Z Y D U C 8 u k O H z t B M 8 t y I Z 0 W m X y c H e v W l Y O H + 6 o N K f + w J M + N l u m 9 / Q X + 2 + b m T T q O x h 3 V 7 T U n L b A 5 m A r s d W 2 3 7 L z n T k / z V K t O l x y M 6 I u x m a d h J v k q 5 W t K F + T s i r l 4 v U g Q c G 4 2 1 k f d t X s o 9 V l j 9 n 2 z v D 9 E D L X 4 c n O V f T i 5 Z / g v + P F h S P X 3 l y 2 i B 3 j f E y b Q 4 f Z M J D 3 Q Y x z r C 0 b N P e B I j / R I t J r L U O 5 B T p g u K t x I 0 C S Z o Q o V e c 8 g b O u I m E + V v 9 f K D N M X r + n h d m L v J 7 N I u x F p S 8 + t / N v y A i o 0 m w o 3 0 + J A 4 J B g D K M W y y o K J S d r p n 3 i t c 1 W Z d / l g u i H c V e 7 d Q p f s + o 6 x g p y 9 k P Q 1 t h O a C P b m N 5 z e j B J 3 k + 9 l P p d i m p K D h C S g / X A O C J C m 8 l k R c Q P G L J 2 0 9 W Z X 5 j p p 0 K D D 3 V r 3 k y H + u S G i Z n 7 W X K f d o l o W K l m E v 2 p d w N a d n m d T P p V k w g k o O p T Y j M M u 9 u h 0 + y A r y I y w s + O s O n I x 7 + 9 c Y / O H j 9 I l b t V i p 8 z U 6 f V T l 5 s 3 d 4 C Y K p 4 I U c W k 4 X 8 L f y S Y r l K m 9 k s P U h E y M Z M Z G M T N O h 3 U M B m J n / A w x p I r k a 9 H w 1 T X o T b 2 S + x m + k 0 + 3 Q e 2 0 6 T F t W 7 e i y E z 4 h k W c l S Y J N z Q m R J V 1 b K N G 1 1 i F J 6 A A 0 s Q f T Q 2 v P x a x A L N O Q 9 z + a p f A 4 I k 3 s / P K K z b 8 n d d 3 P F F J t 0 d e 2 Y m 8 u R c 8 J J + c d 5 c h w 3 1 t x q z z 6 s 6 U U z F l G V + w t + G g i G w q L g 6 e E y l V K s l t g s s g 7 b h O O P 7 U G M c H J Q L p l Q g W z k b 5 7 b W u i O O k B A u W y K y q U C h Z 5 9 Q / / o v / x z 1 k d m k p Q W z 3 s B Q s O L 6 S Q 9 j c X o U D B A n T Y H R Y p Z m k m l 6 O P e k R 3 m H x a g 6 W i F n D 4 k y 5 a p W T v f f 7 M y R 3 8 1 N K G 8 k x F K z V O 6 K G d O 4 O / i 2 Q B t J g b p U P 9 T 0 R w G E N q E x + K 7 R S t d O i B H T s B Q 0 J w o E l T 7 Q X i t g 2 L T b Q A d Y i e n V u j E 8 Z 1 N V V S U o 2 X K 1 y p k D 1 o p m V 1 i 0 7 N x 0 V p l q P m n K V q w t Z + w / A t e P U z X n s Z q J / p 5 w n 5 g S f i O n D T 2 F T O H m h z Z D C D V g K s q N p B G u s t u w K J r N p O k f H y N s p E l 6 t j 3 B v t b P r L 2 L t O v + t W d C l 8 e Z T 7 P a s I m d r H D N U 6 u m e n w g M z 8 6 a / S 5 P m w v b W Z W L Z C n 4 W W q c t h o 3 O B L g o o 2 Q 5 a y H l 5 d U G Q + D Z C / v c 6 h Z m L E n R A Z a j V z G 3 W T f I x Y C J w S T w j 3 e j 5 U o q O 7 2 v d V x 6 4 F t m g C w G / 0 G 6 b q T n q 9 c p M + d W k m f q n n 9 J S B 1 9 j 8 L A 4 9 g t + G p i P s r m C f n B g J q S m I I F 1 N 2 Y C o I 2 Q P 7 Y b M + V z a U q x 2 b V 4 5 z 9 Q M R s n R 6 C f h k / / C X 1 y 2 k + O / p U 9 M d M 9 9 u 2 0 w L q U C l U 7 g n h n Q n J 1 0 J 1 F C 0 3 0 V t k 0 k 7 9 n H W n f F A q 6 L P S f j 4 7 R R 7 0 D g p l + u y L n 4 Q E w O 5 e j y M 9 r 1 K p l j 5 f H s N z Q w Q e p Q + J Z w 0 z y 1 c l A U 0 m b s 7 2 g z 7 l 0 g G 7 M y 9 9 V m Q m 4 f K h C R / 7 i M J U M W o f 9 g h 8 X Z q l f E v 3 a 4 m w N X Z u t 5 1 C 9 D J A 1 n o x u U W j 5 O a 0 / / h q i n P q P f 0 q d / R O i f z r K z L 8 N z 7 N Z N q T 8 R X O A Q N U M c I + O d 5 / q 9 q F 9 w t o I 5 D r o z Y l G + g G 3 X G 2 K 3 W i K 5 R p V l K r h Z L Z 5 G 6 9 m + P O h E Y o W C 7 S W y R I 2 K h j u q N H v 1 5 d p K 1 M f M 0 e y T I 9 W 2 E / T u G D h U K S B m Y A B 1 x n x D F M t c S N J + 3 p b m 7 u J h B y 0 c I w 6 6 E B G U 9 P O g E a e j k R F 2 y + r r b l P + Q t + H I j N A p T X r c H f K h R y V K v K T T R E 7 h y b K y y m R Q d Q v K 9 W S l T O J i n D z O I d O M b H r e T v 6 N n e i W 6 8 s 0 g O D z M b E 8 E h l 0 f 4 F d r U G S O g 1 f F 4 5 3 n l X W t 8 9 t R K n x 4 t i Q 2 K z 4 3 s V L N o N Y z u q K 8 S G L w Q D + F S z E p H 5 h O 0 d d z b 0 O 7 s z t 3 7 d O L E E V r J 3 F S O m N j c e 1 e 8 K h a K 7 E t W a T P / S J R 7 6 4 H + f T 5 H Y 2 W w K N D s k 4 S p i F 0 H Q 1 s h S k w l a b 7 z 8 C 8 M 9 T N A S 9 G I U G w m F S f s H 7 X 8 + A v a e H a F I o v 3 K L 7 6 j P L J M B W y C S o X 8 0 I D g T H Q X N / h 7 6 X h U 5 + S r 7 O f P I H O b W a q + W f p Q C / R i N t L x / 1 B 0 f J 4 N 2 Y C 2 m E m t E 5 W A Y l t U k L I W q D Q c a / M h N b P z V B N V C j 7 b U Y 8 3 0 g t i h Z k 1 T z q k B r l k 4 3 v c z 5 2 T Q Q f 8 P B J Q 4 I Z 8 A B + m C t R h 3 t n Z j y g Z y Y A z J T 8 X Y I i r J W w 7 U 5 X b y 8 d / e A I 2 X e J j v 6 C H w e G G g p M h D q j 8 P R 3 5 P D 1 k L f / M P s m V r G p t Z Y J 0 P R d J K X q k l E B f A b 5 n e 2 Y p 3 8 w N C 7 M p N e F a z M S X d x f F u t K Y 3 1 f 0 b j / k n j 9 g a Y M o F q s M q O x N n W 0 f x 0 s J / j + l N f M k J V w h Y r P C + R 4 0 y l v N q 3 B r X C I L n R 1 N / w N E G G T z + P z s N m Z o / X Y D P V 6 D o p m l y i R R 8 T T w u N n c 9 j E P k 8 Q Y D h e F e t u V U K F q s U i V / j i G f 4 h x n 9 + f p G 6 A g P U 2 e s W V b 9 S l 0 T f z 8 V Z o 9 U 3 a P g F P w 0 a G A r B g 1 x 8 g w q p L Q o M n 2 R G s b X c G R 5 F f v J k N z J U w F m l Y 6 U 4 2 U R + G h Z P l f 7 e r w F Y R M W 6 F n C V G e t A 3 0 P q 8 8 j Z 3 H r i z n 2 X J e e 7 z f t 5 N 0 P 6 d 6 n t H S p a 4 d 8 v r t H f H 6 1 X L U M L F d h P C u W f 0 m j H O V q M 3 C H t 7 n u l L G s q f u 2 0 y 3 l 5 4 l g 5 T 1 Z J X m 9 C j 7 p E Y Y O 8 k p x g C 6 B z q y l e p t G A m Y o d 7 E / 9 I J H t o p X Q S Q k F e F g C Q c + F X / D T w F x i k y 2 V C N P C 3 d 9 T M R 0 l V 7 C f B o 9 e F s G D V s w E o K B P G + n q 9 R Z F U u p x 9 i X A T C r A T O H X 1 D 9 N Z S Y A B N X n O a K 8 a 2 Q m A M y k B N 1 2 B 9 N 3 5 o s M 3 y S 1 x U y A v 9 C 4 U Q E 0 j p W 1 9 6 D / G G t o M 4 1 0 n m l Y + y p u 1 M j J v A O t g 8 V f P O w 2 u b E L H t j r q t M 1 L B a F 8 b A U L T S 4 U q R 9 h + 1 U e F w k l 8 3 H M 4 h N s 6 2 0 l T L T l 5 O 2 X 5 j p J 4 Z 5 8 d b / x 9 K x S r 2 H 3 q X O w Q O i 6 A + T 2 Q 6 q x Q w 5 b c j s L t K n B w u 0 f z p F l C 2 L Z i x 6 u G x V w l b 6 W k A q Y 4 H 3 V e G D g 4 i m t T b p s l / v z B / U I 8 O + U Y 3 9 I f f H f B 9 7 o M + x o E S f r 6 3 Q Z l a O x I V C W 1 S o p s k m y V r R o u 0 9 y L D Z 5 Q A 6 3 C 5 E I l c T c g 1 U R m n + j 4 A M g I x y X A / M T O d 5 O Y R o 6 j B R E V n / 5 1 2 i Q 5 G 6 0 d k v + G l h + l f f R W r 6 n t O t E H R V x L a S j q 0 i z S 7 P 0 X j f G J n 8 7 A d 0 N f 4 G N j G r V N g P U P Z F E U E L 4 Q / U K X R 2 o 0 j p y g o 7 3 x F R K t 5 O k O J l U U l V R E s z r L 3 p g V q k G m s V W 4 v u q s 2 A t S l 0 7 s G u i 8 h B L J Q q t D g z R S e O 1 y t z 9 Y g t l C k 4 J j M C W k + j W 2 4 z Y B f I 8 p E s e e y d 2 y U e 6 P O X L r h E 7 / F f 8 H M A 0 f 8 P N 1 W b N m t i k A 8 A A A A A S U V O R K 5 C Y I I = < / I m a g e > < / T o u r > < / T o u r s > < / V i s u a l i z a t i o n > 
</file>

<file path=customXml/item4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V i s i t e   g u i d � e   2 "   D e s c r i p t i o n = " V e u i l l e z   d � c r i r e   l a   v i s i t e   g u i d � e   i c i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b 0 7 5 4 6 2 2 - 5 5 d 6 - 4 f 2 3 - 8 d d 7 - 5 5 2 d 5 0 0 b 1 4 e 3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 4 6 . 5 3 4 3 8 6 6 6 5 6 1 3 7 1 < / L a t i t u d e > < L o n g i t u d e > - 7 1 . 6 0 2 6 0 3 2 1 2 6 8 7 8 3 9 < / L o n g i t u d e > < R o t a t i o n > 0 < / R o t a t i o n > < P i v o t A n g l e > 0 < / P i v o t A n g l e > < D i s t a n c e > 0 . 2 0 4 8 0 0 0 0 0 0 0 0 0 0 0 0 9 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H H Z S U R B V H h e 7 b 3 n r y P Z t h + 2 S B Z z P j m n z j l P 6 u n p y f e F + / Q E P 0 G G b V i A I X 3 0 h / f F k G U D 9 o X h L / I H / w k W Z N i A I F v B 0 r v 3 v j u 5 p 6 d 7 e j r n P n 1 y T s w 5 k 1 6 / X V W H x T p F H p 4 O M 3 O f 5 t f D I V n k Y V X t v f J e a 2 1 T K h m u 0 S 4 o V Q o k W e x k U t 5 r 8 W D Z Q v t 7 q r S Z u k U j H e d J M i s f 6 L A U v U e V a p k / t 5 H d 6 q Z M I U b Z 4 g Q d G + h U v i E j l U q T 1 + s R r 8 s V 4 v O K l 2 0 h V z S R 0 7 b r 7 V A y Z y K f s / n 3 5 h N X l V f G W I 8 d o f 7 g M 3 5 l o n H / u / J B B d 9 O W 6 n I 1 2 3 h w X p 7 M K o c J X J 4 v M q r V 4 s / P L W J e b H w O N k t N R 5 j o s s H S / K H L Y D v W X R z l S 6 Y e J 4 s d L S / T D f m r f T W + M 7 f u b c 6 T w H P C i 1 t n a O R n j v K 0 T p G f G / R g x U H d X t q N B z k k y i 4 t y z R m e G y 8 m 4 n r s 5 Y 6 d L + 3 a 8 b u D 4 r 0 d s T Z T L x j T / f t N D B n o p 4 D Z T 5 l D N b F j r U W z + m 4 l s + x 3 v K O V Z i Z h o K V P l a L X R q q E K 3 F i 3 U 5 6 t R D 1 / 3 b N h M Y x 1 V p l O i f L l G b h s R q O X + q k Q 2 H u O N p I n H z 0 Q 1 A x J q Q v 5 1 J H N b Z D V g J g w 8 f n C 8 q 0 p u e 4 0 v 8 C 3 B T C B q I 4 x 0 n B H P 5 W p J M B O g Z 6 Y a / 2 C 5 X B 9 U M F N 1 d / 7 Y R o o J Y j d 8 8 c z W k p n a g c x M A A 9 u 5 i G t Z x 4 p 7 / n + S y Y y m 6 o / C j M B n x w p k s d R E w w M B r g w 1 p x o t c A I T D P h a e H h e d x I y i T R 5 a m K 7 2 i x k o g L Z g K 6 / H P i W Y / V 1 B 0 6 O 1 x p Y C Y A R N 8 K A 4 H W n 2 s x y j S n M o u e c U p l E x 3 u 2 8 l M x Y q J L u 2 r 0 9 a Q c n 1 g J u D E Q F V c 8 1 b G R G O d F Z q J W J g B J Y r n z U L 4 f P 7 M S l v M S K t x M w t 6 Y 2 Y C D B l q N f 6 E 5 s O 3 x G u f s 0 c 8 a 5 F h w q 3 y L + K i V e J 8 7 4 A 8 k a 0 0 h M / Z y / + X P z f p 7 5 h R r V b J 5 X I p 7 2 Q 8 X W u u o i B R t e h y N 0 6 i H l 9 M 2 u i j w 0 X l 3 c s j n h 6 i X D l B b q k u G A I 8 H h J f V p k l G G D T 3 c + r h p l P 8 8 5 E i S 4 f K A o B 5 G p D Q w M Q f h u J n d P f q Y z h / u 4 K T a 4 3 j v 1 m v E t 5 x e e x y 0 I R y B V 8 y i v W f D V j L T P P B N o K + 5 h J 2 s W A T 2 a C u Z C Z F q N m m g t b a I 3 v J Z R a o s f r G 6 y 1 r X R / 2 U S f P Z P o h / k I f f Z U Y g 1 o p s 8 n z W x J y d o Z d L W R k u / / H m s p h 7 V G c b Z c M C Z X Z 6 2 0 n j A J S + P x q o W + e G 7 d F i 7 N G E m F I U P Z L A 7 W P B e U d z s x x W p W N e 1 g D g I F l g z N U K 7 k K Z Z d Y 2 2 3 K d 5 3 u k d 4 8 h 3 i t R b l 8 k 7 p 6 m K p a Y T H P C C Q q A 3 g S w i n w e z K e x 0 + O F Q U p s W r Q K 1 m 3 p b W k f y s e H 6 w I t G b r C U 8 9 i q P C 8 a D t Z W 5 N S G 9 L D Z Z a g I G 8 q k l 7 i x J 1 O f f q Y X G O q t s b c j X n N Z Z G / 3 8 / X H / J e V d H b V q f U x N J p k w b i 5 I 4 l m F y q h 3 l 3 a O B w g 3 z 1 M f Z e 1 Q V O g o n j U z z Z j p K T M 1 G O Q 7 N v M w 5 3 j 9 G V s Z e J 4 O W Z i Z a q x p z W w Z 3 W Z T z c O / M S T + f j M l 8 R y Z m E n 6 + B 5 N T I N m f m 9 h R r O y Y L X S M m s a m H u r z E D D w R r 9 g T X Q D 3 z N 0 e w e B 1 I H Q x 8 q k d s g v 7 N P e b c T k A o j b G P i 1 A u R O / z 6 N F 2 b t b M N b G x u p A s R l h 5 z w g 8 b D p 6 k c G a R b J K T f P Z G 7 V c o F J g A z W S 1 1 i d o n u 1 Z m J X t A p p h h g c Y a l 9 F i J k M N v 1 V V u E X 2 f b m U z R F q Z q j l d R t 5 V 1 z b M U P U D r X S x P 9 3 4 n 3 Y z 6 Z 0 E D Y 8 G u C z j K 9 M V 6 l O 4 s S n R t t z w z 7 s f H l c 9 b Y L G T 0 a O b P f M f H 3 + X j O 3 1 M U E K N m c H F 8 5 q l L s d 7 w h D x s i m a y p v E 8 y P 2 P + A a g P g d E n / I f 5 J n 8 / j v G g x J y 2 3 v U F 4 Z 4 / m G R Q w h 4 H V 0 0 2 L k L k 1 0 Z M V 7 a C M 9 4 q y d A D A T 0 O U e 3 c F M Q K V S Y e e 6 U Y J B Y u 4 F k r l G W + n G 2 5 r a l O j r K S v Z W W g u s T P a C q V K T n n V G j 2 B 6 W 1 m A m b Y / F C 1 h I 8 1 1 I U x + b r r b P 3 z A s y b 4 w P l b d N U i 4 r Q r j s B z Q v s N N d r l M l 3 U i r b Q 4 W S l 7 z M O F t s T j 1 i c + n 7 e U k 4 / G k 2 Z D B G Q J 6 1 0 N 9 F Z g J 2 a K h q r c J 2 u b G Z U i z n y C o 5 6 O q U R M f Y i e t k q Q 8 s R e / z Y J + h g K v M g 2 j b d v R U q P 5 Y K z M S y O V y 5 H Q 6 l X c y Y L P u 1 Z x B F O i d f X W t 8 B 3 b x P D 7 3 t t f Z E I y C 9 P l 1 a I G g c z X W m W z x E 5 O t s c P 7 O K E / 5 T 4 g Y k 8 w c 4 2 x v b E Y J l m t y x 0 6 Y C s k R 6 t S T T C z j m 0 C Y S T C k T P v m Q f 9 F d H i 1 S u F W g 5 e V P 5 R E Y q 1 0 1 e Z 0 i 8 h l m I A B H m 4 T 8 1 7 B D X 1 W p z 8 w Q O p 4 n / H e m v C X t W B U y + D j c s V b N g p u W Y M c G 2 + m 0 g F A o r r + q A A 1 n a A 2 3 i u 0 G + F i 3 g Y I M Q 1 p O W 1 8 B M A E Y F p q Z N R I h + z s w E v D l e p k + P F F n A V Y Q p l t V o i 3 X 2 K f x O h J M b m Q E + M 8 Y Q T C W Z 7 M r R O g r F T r J U 6 v 7 V f 4 r M B O x g K P g 5 W s C B U + G 0 + i j C j q O N b e D B Q D 3 K o 0 I 1 B b a S T Q h K c V i B u 8 s G z m l x p z 2 P y J X V Q G F + x f Y / f B U t n q 3 D k T W J 0 G 9 K Y 3 n 2 + W Q m 6 u X n b 9 j 0 2 y 1 S 8 y L 4 d l o S 5 / a x v / A 6 s J f l g 3 a B U H b Q V R W h Z x X q 2 J w b M Y 7 W I U r 6 i I U p g g + w Z M w m i a x m J 4 1 3 x 1 m w s n m 9 + q E I G L x q v D E W p Y O D X 9 G H h 1 L M 2 C X a x 0 L S x j y 7 V + v l d a P B 5 C u U M m L R t R k w 2 C A a a K O N x C S r 9 a M s j a u 0 G n / M D H Z c + Z a M a 7 N l u r h P E i Y k f K w e 7 3 5 y 2 Q L b T L c Q M e / w j x C U s N t 3 S r 9 2 g O h R K G 0 R o f M x l r y I 5 u z v L t O o c g 5 c + 3 2 W u k l 2 k i 8 r 5 s 2 r A E x J m E c I 4 b t t 8 l L C H x O w E A 2 f B h o L u L U g 7 b q W h Y i u H Y E F R r Z o 2 g 7 V h 9 l 3 v W M Q x X s V A D O p M I o 0 q s A 6 1 L N N s 9 C 0 P w U a G K p G i N w 1 v x C E M I / 2 y 9 J s P f 6 M + g N H x O t m P h L W C S a 6 Z Y L e S E x R n / 8 g + z A b F D C I I E I 7 Y W H 3 R R g K q / A j w Q r N R i z U 4 2 G G U p g I G u w 8 S 1 o X K z K s k k O 6 w n Q x Q j 6 d o u + W O + h s X 4 I 6 g u 2 t H V V 4 5 L C g e n d J Y s 0 N i S 1 L 8 J 8 S X 7 J F M d F V p d E O 9 o V b 0 B T W b X q 9 V c E Q O Z Y v C N j 4 n b I v C L Q r F 9 Q o H o A w 9 8 2 F 1 8 N Q K i b 6 v q M D H W 8 q 7 1 o D 9 4 Y 1 p j R f 4 4 + F b Y b C U M I P a A a 9 R s k X 0 + S w y S l C Q K 6 Y I K f N r 7 y T 1 4 M g r X 5 1 t L 2 Q 8 f O 1 a 4 I h b b Z G M 6 4 d f P 3 c S h 8 c K r E Z K d H Z 4 b I I V Y O Y w P w P V y 3 U w W b N T E g S d / c p + w F G A E O Z J S v Z H D v X x / S A + Z X I m e j 2 o p U 1 M 3 x G m E B E n z A z / R w 0 F M b D z N y N x d 5 W i L O 1 s R C 1 U J a 1 K 1 J q z i u a C d k k H y s a q x 1 g a W N K l 3 X x u g H h 9 S H P u T 5 9 S o / N 5 B S b + g f p 2 c Y z W o r K U e b X C e V y W j M T o D I T I n r V W r W B m Q A t M w H w f U 4 M P G O f R Z V 5 r Y H o I d a g X g R g J u D M U J l N F o t Y 9 0 H 0 C o t 0 F / j 1 P t a S k M B H + m S C m Q 1 Z a C V c o k g a a y u y 8 2 y 2 W M h i 5 K w Z A J M 5 w 7 + B t B 9 E D f E e J t P P x d z z s E x A R P P 7 O d m X u c W M b w S M d h 9 r q X f 2 8 V i w d l G h T s M t F k w I f + + G v a w T v i p A q M G / n 2 N m b o a 1 + F P W U g l a Z p o 9 0 n e E 3 t 2 / p X z y + r C t o Y r l P D t 5 u 0 v n v a J c K d O X z 5 3 C k W w F + E / Q T k Y p S X s B c q 0 G A z s n O M + n d y h 0 B V P w 0 y O F h n M h L N z M H P x j A h Z f k a 2 R K Z p F e P y D g 0 X h 2 w w o Y 4 J 7 R 7 R O D 0 T 1 T r F A A r B G h b W k K z M 2 + p D / v h 2 8 j k D E X m B E X 8 u x B 0 x / R f b f 9 z W s r S K 9 6 A F b L q 8 D 2 y T 0 O p g J k C z t h U / j 8 c R L M x O k 1 l b K + D d U Z k I Y / u x w i U 3 Y x g G 9 N i u x / 2 E T S b 8 / R x h F + Z C y U + T 7 g R + D 5 Q K x 3 s Z + A z R S U l m f h q m r M h N g J G w A M N N a Q h 4 7 5 C M i b W f b o V L w O q K j r w r w l 7 R Y j N x h / 1 Z 2 H 7 Z S s 8 K y U o G U K z A g H m p M 4 F V B a C h 5 M R e 8 9 X I E X a h k y G 5 p H i V s h c e P n 9 L x 4 0 e V d y + G h + y A H h 2 o C O J y G g h M + D q T G x Z B n L C 9 P 9 Y E E G A G I h T 7 M p h j P 3 N C F 7 l 8 l b j O D A P z D E D Z z K n h C o V Y + z x Y k i j g r o q M a g R J 9 n W X q c t T E w I C 0 T j c 7 3 t t R j Z R D q G G 0 b + d t v H f / X F o K A C m 6 g c H S 9 u W R q 6 Y Z F e k n r j b D P N h C / u A 2 7 r l p S B + 5 e v n N i b C v B g U T A q A V f 9 q t X 0 C W 4 j c p W h G T h Z t h p X Y o + 2 I o B 7 D w 4 P K q 5 1 A u L s d Q M N h M J F 9 j L Q X F R C s S L w c D l a E 3 3 O R i R I 5 b G q 2 N a K E Y C Z I u b 0 s I u v x O p k J U J k J A D M B E B A f s w m H K G O m I G u a V M F M M b 5 f M t X o r Q m W w g M 7 A 0 M I 3 B g B z J R Q o m J W S 3 v 3 o 8 / 6 / 6 l Q 5 c t F l F O m Y / j 1 u z M T M N 5 Z o X M j 7 Q X P d o M p F I n U k N p + + U C S n d h A y + I 0 h L V f 1 i w z A s o 2 S q X S C 6 9 B G Q G D 2 y z G s R o z 0 e N 1 q 6 E v 8 W P g y b q F j r 2 E q Q F i s S n y A l o X g k L 1 A Q t M F w j A a I G w / q G + i l g n a w c I R P R 4 q / Q Z f M 0 2 x u j n o J 2 a A e Q 6 F K i x o C g L q 8 S o s B I S N 5 J b p N s L + 5 U D L w 5 T M h m q J b J F 8 m O x B g d a m H 2 w R e H g A f l S i v 2 S V 1 M 4 9 z J r U H s F p O l T l u p v / E w z w N v B z Q U r v T F W E j 5 N O / I N 2 f Z P V i W 6 f A i p Y 6 2 B D J Q P W X u r D K o 9 B 9 g R 7 / E d E K Y M H N 0 7 8 J N Y E E a E E D 4 N T F V A F R Z I w E Y i s 5 H v + L L A / W A N T i 2 m f J U w J R J b t c X o H R r r P K 8 c M k a + n G Y L g v 2 P a p F c 9 s A r j Q o i w g e 8 a o Z q p a X + m I F M b R T E v U 5 8 x / 6 T z V b d F j z 6 N K 8 6 2 r s O r H N 9 c G j v Q g y / / n T N T C v x n 2 e w S A 8 z m K k d I N V o L f G E T E y h u V K S r J K d b 9 b 4 3 3 r y u f J X M p B R s B u 0 a 1 C Q U m r h 3 I s C E h Y / i Q V Y L W 7 O v x r z B M y 6 G 9 q 5 7 x f B b j + L f M W X A q u h d w / A a i C R P P v 5 5 N 4 X 2 1 X 4 n Q j + l H c w U 7 H N M h n M H i o b E J F 7 9 d 4 G f l B 9 v B q Y Y e I F n A P K 2 9 b A D W 0 w s 8 D n a Y U + 3 8 F t 5 p r a Z O k S N W + / h 7 2 N x 1 L U t H 0 M 0 B Y V Q u X 3 + l 6 O G m F C I K U G 1 a d a p n r D o P H I i 6 C d q 8 O C 7 + u A + r N q Z a 0 e S H i F U H o R V M t l y m f S 4 v X R X v S G q J B T y d v b C 4 Y 7 Z C Z A n w u L p g w E P U o Q m F q N P V a O t I 9 j f f e p 3 z + t v D M C R m Y v j 1 c L 1 P O Z I t H l G r I U W i G d j 1 A 0 u 0 w d 7 l E K p + V y 7 9 1 M R C C V M z M D Q p o j Q 5 2 J k O 8 B H W k A M M 3 7 S r V o J p 0 h t 8 c 4 3 G 7 C H x m h j f H A S j 8 y J f 4 u Y T Z s o X 1 d c h D i 2 o x V B J F S W I h 9 y c Y z K p C C l S 5 Z 6 M 5 6 Q D m y G x r P i 0 q E D w 4 2 j n k 4 v U C p f I g F s k z I i C A D Y 1 3 n + V 3 7 h D 0 f k S P E s c w A + 4 X j 4 v W r w 8 u P X 6 l Y J P N u z A S E M / O s x f r J Y w / S S P B s W 8 w E I I / u Q G + V D v V X a C B Q I L + j S p J F H u x j S i g X 5 d a z q y n x W g U 0 y u c 6 m x 1 l 9 w 3 A / e / y C D p 5 4 g y O b z 9 + J o B p h X B v O w 4 4 s v 0 B Z N O r E d l X x U y A 3 f V i 6 4 j A p 6 y R t M y U L 6 c E E 6 Q K I S E A Z X u E 5 4 R f m 8 3 I r W z N T P A V E b V E 5 j h 6 S s y F L r L F c 5 H d j t Y W 0 k + F f G S G T M u b D 2 t + Z h Y A k Z v l G A I U 5 8 R 7 o F o r U 7 a A B T I / l b M 5 s n s a c / j 0 w N Q i 2 R I l D c 3 w 9 W S F / Q v n N g H l k x v 0 F 2 9 2 8 M B Z d r S T a q q h G G j Z h e r Y P y b U T P X r 1 R M U O u w c H 2 x u q 2 G N T J t u q C Y F a w H m x P r T i + L G r I 2 S c o y o L a B R z k V N d f R q 6 i 7 Z L R 5 K l e S G P F a L i 4 Y 8 5 6 h Q z J D d t j d m V U t D k E 6 G I E y n U j j a P E D y s n j x c c O y D w b f r D I T U K r m h f + j B Q r I P I 4 O t o M t u z I T M C M 6 I j V q H D 2 O D 1 R E K h A m A + F y t 8 d L P y z w g T 0 S A p g J a y b N / g o Z 8 s 8 2 L K 8 0 O I D S b g g e F N m 9 L G S J X f 9 3 b B A t B O r + J r K 4 o Z n V 9 1 e m p e 3 X c f b p Y T K r 7 9 V / X z G T v Q h w T 2 D Q d p k J m S g I r 2 u Z C c 1 b i t X M N j M B p Y r c a 2 Q v z I S W Y 1 i w V u u s k C 6 l M h P w U 6 0 f t k K F l Y 5 k t c r r U D i Q y K 6 z K r W Q z 7 G z e c p e o C 4 G N p O 2 2 s V h N E S p l v B e I p v d W O o s h i u s M d v L l N D j c z a j P j n 8 8 k E I S E q 0 u d p M w i c 0 C / 8 F P u C L F C p q N Z Q e D 5 Y l O j V c p o c r E p 0 c K g t h s c X n g 4 O / x M L h B B + 7 t y T R m Z G y S H h F M 8 p X g b W Y h R 7 r e v C 1 g n a x V 9 W y 8 w k 0 r G m 8 N 1 T 0 j v r e U d 6 9 O q C o E 3 m L r x 7 N 5 6 Y V R G J C N s E K J y g z V D S z R B 3 u E e V j Y 4 T T i z y B o 7 Q S e 8 j E 5 K Y e n 7 z A q w U i S y j m Q k V v u y g W 5 M m 5 v + a i c 6 O V 7 Y h Q p V p k 8 / M h l S s 2 O t B 9 S h z b C z a Z G N E L T s 3 r e h F M b m K J w E Q h p Y Q B c k D k A f L z g Z 4 y 9 X h r h j m D r d C M o a I Z V L u i l 5 z 8 f q L r D o 1 2 H u T r t 4 v z a p H O y 8 m + K J F 5 F Q A D t 7 P I i Q J E Z L J r U W e o q + J Z h U P y U 7 / 7 9 d U f v R 6 z r 3 2 6 1 Q L B C J H 2 x h p K j K J d 2 p n x A A Z C 0 i y w G L 0 r m A k Y D J w Q z L Q Q u U 1 X p x u p K c p S U 8 9 M q J 3 a D S a z i R I 5 8 z Y z o d Q C L Z s h 4 f z O n W Y m 2 u L u B u S j v Q w z A W D K M D 8 k C 1 + X w k z w D W F C o u s o J O W r Q g c z v 8 p M w F z 4 H J t g X p G g u q j L j E e 9 k 8 p M m B v M x Y u i o G n Q 0 g x o U Q y t p G e m u V D 9 u l C W b j M 7 a Z D 9 J b x + n c w U Y T r 7 O S E f m h L M B G y b f K H U P H V 7 6 6 H I r 5 + j c E 9 + j T C n 2 h F 0 L 9 C W R 2 u B g q / h j t P i N T S U Z E W F b f 3 3 t f l W a l A C x / A V v N t t E w F E h 8 z M n G q + 2 4 v g q y m J T V K T C A K g C T + I u M Y c h W 6 q J b 4 W 0 R m W b + 3 t 8 b L h P T Z D K 5 M v k i j T n d X G 8 n u M A / 7 k w y Y V t I V y l t Y T T / l e n T Q Q O K Y c b R 8 w 0 Z s B 6 2 i 7 V e 6 G U x a m m 1 d j e u 4 G 0 A D a a b 8 + t D + P K s o l p I D V y K p U m p t D q V n B 8 V p m u r e U F s w E 6 Y W V c i N m Q j g T J d R G U C V t H B n P O m S L K S b A u p 9 W L J X p y l R j y h H W V w B t h O 8 p m 1 + o W Q K u 6 O z n Z x u N 1 5 d m G j B i J u S 0 t Q N E 0 7 C 7 A o B b A R N F M u h h V x F m L d o F 9 / u q Y s 0 F z P T D K + q j 0 O n f 6 S s e 7 K 1 s M 9 P d x Z 2 h d b v k E s s Y f f 7 D y p F X h 7 c n d v c R u 7 y y F f O 6 A c b f l Z m 0 K v 5 H Q q W Q I b O m 5 s 9 s Z c k W c N U l T L a Q Y 6 d X N r N g 2 j S 7 R o S 4 j U L j S E t K F 8 L M O H E a Y m d a D 5 f N y + e r Z 2 Y s r 0 e 3 t Z G K 9 3 Q Z 7 7 g O H / M c M q b v s O M O D a X F k T 7 5 P M + 3 L E z s 6 E z b e F 0 g w s 8 m r Q 2 R I i O A k d D v G l r J Z a / K T j 8 P A F g L u z P I 7 o K c R 4 e q 1 r d Y O + F 3 8 X 3 U J b 0 K w L R C 4 i t + c z i A H S H q N 3 t 2 F G Y w i u c s t B Y 3 i + c r U 1 b 6 g o k N z X U S m j L 2 d o A s d C P g H C h z a b X 0 8 W P D 6 E q g G c q l I h X z W U p v P q d i r n V 0 e X f I Q r R d I B h R L e f I o i F g U z w R q q k p M u l 8 m E 2 b L j b J 5 M h S K 6 C + C A 0 l 9 Z e w F L t P 6 d w R 2 u c v k 9 3 d O l S K m p 3 w 6 j Q 5 u g 4 a n s 9 o D Q p + C z r Z v K u E a 1 H K f E q J J k I D I Z P g L V 0 b r L 0 k k 4 L 5 M B 6 I 5 G H b k j B f I 4 r P f G z y o Q G M O l Y r T N D o 9 4 e F V u w f B G 3 V j s / W y u R r B Y w V T G g E S I Y 7 a 9 S j 0 Q y w I t T 6 p w p P M o p F R z t v 7 L o A r z f 3 c P l H B 6 b Y d B y T D x g A N W Q 9 f N 8 w v 9 Q 1 s b 1 k O + w V O B + W D t C 7 A 6 h W K l S p l K m S T 1 A p v c G 0 c 4 C P s p 9 r t V G J l Y H V 7 m S L 6 m W u p / 3 5 Q T C C T 9 a Q N r f t Q w F o t W x i x 9 K q I w x 9 n 4 b J d Y k O 9 z c S r Q q k m e S K E 9 T v z 7 O f 0 1 x F r 8 Y s f O k V c t d i F O w I 0 o 0 5 q y i G U w E t Z F W p l 6 G W E 6 j 4 7 J l V p P 6 j O E x 7 H B o K a U 6 v A l i d R 6 d Z b L V y l 5 n 4 r K b F 9 L 0 V S T S F w e Z b 2 K i r X b R i q G + m b P S + r o e D v j U 2 x u H R i p W t i O b m G I I U 6 W K A 0 t l x N s m e U c D p 4 2 c 5 i l t l i Y G O S E a + U + v a J 1 x 3 f T 6 w h I D G o c C L M t T n z 2 x C E 7 a C G s 0 r F Q t U T K y Q 2 e Y m y R k U Z p a + D z 6 + I 0 f b m t P d 7 m h / L t M b k + T p a z S 1 B U M V 0 m n K m Z M N p p i K W / N W u q B E d 8 o s l i R F v S U T G a p a P a z R G i V z u h D l a w q w u Q D m l T / I l R L k t D Z 2 R Q L W 4 8 + p w z F G d o d x 2 Y a q o d B o 3 q P 5 C r Y e e Z u 1 k I 2 1 j k P H P F h 4 v b k o 0 U c t C i X b B c y 5 f m 9 V + E 6 v A r t p p / t s g p 3 W V I 5 e n b b R v r 7 b V K g k x X u H 5 K M + z w l a i F + j 8 U D j z o l 6 r M S e 0 F C w H q T Q C i w 9 M 2 E Z 4 K N d C H s + / h 2 5 r V 3 U 4 9 7 p q 7 X D U A 8 W M V + s Z Y s O 4 Z t n N d O D 5 Q 1 Y K K h R U g F L A Q x X Y 4 1 b z E T J b P e y 4 2 9 M J y o q Z d Z c p R z Z n C 9 T p 9 c e Q 5 X Z 9 6 9 W i m R z N A a R B E O V + U I k y V i s F / j G N 5 L w l + B T 1 E / 2 F T u I K M m G K Y U M 9 D 7 f I b F B l 9 V S o Y n u 3 S t 7 s a 9 U l c W t i V h T W e y i i h Y 9 4 t B r D Y A k t i q / o V a Q A t f n Z R 8 K W 0 J C k 8 K / U o v T V K C I 8 N a S h T 5 Q N o F r h e k Q G j 7 W D F s o Y 7 H z e J P K W q x P r S Z M t H 8 P L b R 2 Y y h k j w 9 p f C b 4 C A u J a 8 q 7 R u z G U H r M h n L s d 7 n 4 u n c u O S C S p z E G d m A 5 e Z v n Q + 5 t b X T e Z g x V K u Z 5 f s y 0 l S g L n y + R t 1 F 8 5 S 7 Z f E M k O V j A Q u D y H G N h v 1 b j u e L 7 P b v P S Y / X 8 J 7 t l 3 J J a C U r f 1 + N o q F a o F U J T j 4 V I o e 3 W 3 n 3 I m i P o Y q Z O J m s r u 3 r U m H G 3 k 3 N m G m d B 8 H K H w V c N c F M f I / C j o c f g 3 U T 1 S 8 B M 2 H l H u H T f S K A t 3 O A s X i s R a Y Q F s w E w P 7 H P 9 U X A r R a T 2 U m 4 J 3 x M r 2 3 X 2 Y m A K 2 E t Y C Z h p Q m 1 V y c j 2 Z o K W 3 c x w K d c N F u q 1 k / 8 m b M B M D U 2 w s z t Q O 7 z s 9 7 O V + g E f u 6 n d T n 1 w w q A 7 8 O k 6 s V M 2 2 m J w U z g c B L R f T v m 2 X p X G l 4 6 I H v r m x G 6 d v 7 6 2 w a J q k / a K U 3 D 9 j p V y f N 9 K c f X K C R Y W Y Q h 5 c s V i d Z J A c / r C T Z X G R i F + H u X F G Y b q V C V m g n R 8 d Y P S T N 1 7 l b P Z u F N R l 8 r N c J B C M q x Y x 4 n U u s i 7 I N F a b 5 9 T s 1 7 C j 4 1 a S J L r P 9 b j H X L x h j h a Y t 6 E W g J i q q C a l Y 1 M N 8 w 4 7 G c W y x 2 O k u M J N l y e + q N 8 f I l 9 J 8 b O f i L N a i e t 1 H x f o T 1 q H A k E v s f J 5 l k w c d W c + P l g y D E j A F s N M c A g R q 7 4 T p y C N y 2 U s s D U s U s I + I 5 E w 8 c O P z y Z t k Y 3 t 7 2 N t 6 K 5 1 2 8 L L + W b s B i b X 0 I 9 b C y I E z 8 T 0 Z m 2 J o 0 B 9 w D L E 8 l f / 5 b P 0 y 0 Z c L b F o Z V x A g I q j u N A n L f b e 2 0 a u p B z z / K f G 7 M H E m g u 8 p n 8 j M j u P q w r 3 E / g z e F 9 h R z 7 A L 4 f H 6 y O X c v Z I B N I a S e h W y H w S a w H 5 e / H v K 9 V o t N Z H q h W D Q 5 E b z S R D r Q t U K W e 2 7 n 9 s Y 9 T k 6 2 l c R 7 R L 0 K K H C n O k W w Y g y m 1 K l 1 C p J 7 l 7 B + J Z P / o v f / G a 0 0 8 L E X K K g K 8 z c V m K i k f d o w q C r 6 z l Y S M W t q Z G d p Z h E h / t Y U y j v u 9 l s 8 j j M d H f R 3 R C x a x a Y s F l Y I t U s g p k w O d A W 2 H U Q i 7 f Q d D w 3 b M r V G Q q 1 T c + 3 z L Q c M 4 v t V x D t w i 6 K Q D i / Q m x p U y g + S i Z p h l K l D Y o X l i i a W 2 f H t U y j v r f F 9 w B s v I Z 7 e p F d M t A t V m v 2 G g G L 4 I V 8 1 t g x 5 t t Z Y b O 2 2 a b Z 6 P u A d a 0 n K 0 P k d c 3 y 1 D b X k K I K o B Q V j 1 w p R k H H C M / J P f Y h N w k 7 U A Z c 9 a R n F d h 4 T s V u w Q D A Z + 8 j a 9 V D L t M g M + y w s G Q k n n A z E w Y C G 3 g G P 8 X j S c o x k U l M J A g U e D 0 e I W z 1 Q Q M j g M b w N T X 7 w c L C D 7 / z y d G i 2 J F 9 o r t C 3 Z 4 q r S f N g r n m w q 0 l G i r K C 4 l V s r r a r e c y B p r o l H m a 0 E 1 K j + z W M 3 I G 5 P H F O F i d f h F 9 L C T X y e y 2 y w 6 v 1 2 F l P y l I b o f c Y V O 7 y T D 8 q D p p y 2 i 2 Q f Q 7 m m 1 B K y 3 2 g 0 K L p y q r Z r X 6 N 5 0 3 y + s e / B 8 K E t H a b H J T v g b h T 7 G E Q n Y C F l U / P V x i j Y n 8 v 1 n W Q F d Z A G S p W G L z w d J I J G A m y d Q o q d C 3 z a j Z I 0 K z D 1 n L t o I 2 9 A 4 G N w K k q 8 N p v F y A r q 5 z u j Q i L Z B t j k 2 / j / W X K Z R o z P r X o 1 b d + T s j w d M 8 T z z B 0 s 7 z P 1 u v X 6 8 + k K M H / B 0 V k s l N H r e H P B 6 X Y C Y 9 c K y n p 5 O 6 O g L k d D j I z l J a v 6 3 r b h j v q A s O m H V g d t A b 6 A F W C B g J k V Z 0 e N o N I s r n 6 R U E / m J g S 4 z n G Z 2 p s J e 0 H g i V O 7 q U F C I N o J 3 s v n 4 y j 3 f K + f p n R 0 C 0 d e K L p u s q / d Z i j k 2 Q x r z + Q Y 3 z 3 A z L M f R B b / 6 9 a 8 9 z Q u p h o G C 2 P F 5 D + U C 9 0 4 1 a V A h / 6 v R Q R a T 5 g B W + m Z b o w O D X 5 P f I W 4 2 G E x M U S w + x u b G z D 1 u 5 l q e t 7 L T Q e K 2 A f a 9 O D r S + p 1 G N 5 j 0 9 1 L 6 d j s R X n H + M / / 7 S / i I t t O j H D X S w R J a o 9 b a s S + G d J i y Y e b T z H A 3 4 d 0 4 4 N L u K C 5 E E 5 a 4 Z 9 3 Q A H W J B u 6 L U v E D g 7 T J 0 A i / a l 1 4 F N l 1 A 4 1 E j z Q k f H g 0 4 2 w U 2 C n 9 R P w q W m L q b o x H K u b C x 9 c G A R j b b D e z t 2 d A U q + I C P V 7 d p K v T J c P + D p X q z p N i A + u F M D 8 i t 7 c T N j c S c s M W t a m k i r 9 9 S H R q Q g 6 l I x s A h X L h l F x l C 8 k 0 x F r k V 0 c a z z E f M Y v y 7 3 c m Z K 0 K b M U P M j O N U L 4 Y o I B 3 h W 1 a B y 2 H z 4 r P i i X Z d 8 u U N + j z 5 1 Y R l d M C e 0 V t K K 2 b k T m u J b r d Y C C s 6 Z s p Y 9 F / Z 9 k i / L 4 h l s Q w h c Z 2 C W a k C h s U 9 N / g V 4 3 X q 8 V o D z 5 X w S Y w C 4 1 m 0 G q n M 6 4 c O d 9 2 k v O i k 5 m F j c p N f u T 4 e p i R S h s V e s b + C f x E m D I A i A S C 9 X U D N X I w / 4 w A 3 3 o v Q J A j u 3 5 P e b c 3 v D l W a p r J D v 9 M c n a J O W w G M 4 o K N 5 J T y l t 5 U b D P 3 0 O Z g p 3 N j z 7 y 2 N z U 6 Y 6 w i S X v W J h i 0 w z Q R + 0 A V P r q 4 w h P 1 0 8 y U + Z F 4 Z w W P n u F p k O N F / 4 + + s Y p f 2 / U C B J R w P 3 d V V r N y J 2 a k K e R z n f x 5 G O z 6 w I t h 8 6 y Z h 1 l 5 v L T a u Q k S / E z l C 0 E K J n t o 9 7 A U + p 2 y 8 V u K m C 2 Y Y E S U U v Q D L K q X w R 3 V y T h L B u 5 D B A C 2 J I U a U q 7 Q T U x J L M q 5 H Y n Z F M F 3 0 X S 7 h b f R 1 Q + q A H W n F R B A R 4 J F O q / C a a x 9 P L D y Z / z q a 1 9 7 M d W c 7 Q U Q i g b U V 7 + D D f 1 + v m p J b Q 7 L B p B W F L V i j D H E N Q o Z O P k 7 D 0 u X u 8 V 6 o 4 l R o C L o m a V N 4 M Z H Y + 0 V b o O y U t u W 4 D 2 d d d 4 g r b Y / E D N T 4 D 9 B 9 n J Q y k D T L F u p e G l F m i 1 j F 5 G a K J h V + x 4 l y 0 m V P b l g y k R h l d x n g m s 2 M Y N Y 5 0 I q T / f K t v O X F u Q w 5 U A z g X U a m Y a 6 b 5 L Y z 0 / U C L T z 3 5 g m D L M a P A n 1 q P H a C N 2 h D X Z I f p m x t N g g n 7 E D A w z D x r x R Z k J w F 5 Y s 2 z G o c m + H t C C 4 2 2 0 a I b P i E R Y A O P d C g s b 9 S B L z S K v D 7 m k T r 6 P R j N R W 1 4 B X M w k y X r I W I u q k I a t Y i x y D 4 s i g o v S b p j j P y V U F 0 A L O b S e p 1 x 0 k d K r 9 6 k s a A n r n 2 a y O / 1 k c 8 j W S b G Q 2 5 O G V X d m 1 K N S Z u u C z d r d l j L M + n P 1 s f 0 N c 6 7 P X 6 E D v Q 7 C x s a p / C Y V S r K Z h Y B B J l d i R 7 F O 2 G p N j d f a T R a T l T z O M P V 4 D r L j f J R v x k I n B p 0 i c o i F W 6 B U L p H N Z q c 8 T / B u t u 4 B 1 k g H e 7 D m h U x 1 V r v l R i K Z 6 L v O k l Y 2 D R e 2 3 h R W U m 9 g k r V r j A Y 7 2 Y e r Q q K Y e F L k v 5 t P N O 5 e j v H R 7 9 y g h 9 r r W 4 u b S 5 I o S U c 2 x R D b / 5 f 3 l 8 V m 1 W o g R U W z v t 9 T u n C s n h l b L d y O 9 X 2 v v J J h M l m o 1 7 M z g w F R S U A 4 + g c K 5 D y 3 0 7 z / 7 e 0 0 R S M x y u f q m x K b J B M 5 T 9 o E E Z l R D 9 a q V q Y J 5 t n S w Q M b n r 0 o Z t b L o n k N M i b 0 K G d D Y k 8 v R 2 C Y v E N n R M Y C M i l E G b r i z + E 9 / K l s a F Z k U b Q D L A s Z o V L K 8 + / u F E Z B 9 y p I b h t m X O z 9 Z T l L F 3 l 4 i 5 F H b M v K a o 3 5 U T z 3 + P a z 9 J N X n 5 E x k c o 7 m F A i 4 j 2 g V n v 6 3 D 2 i 8 n d f 1 3 E m 4 D L L i y k a 7 1 7 Y H h C 1 H G A j N S m e x w e 8 g g G 0 M N q O B i U T i L C h W / T l / X W i g K + 0 E T 0 s m A r o c C 8 x I 0 V p d v 0 S 9 X U 8 I 4 c t S X 6 3 H L g A B j o e 8 w C X R W Q Q N U 3 q H k F q 7 w I j x o J 0 j G l C p 6 v s C w o m Y U l U Z u E C g Y R s d 3 w P 2 2 w e 1 p k n F y c a J 1 I V Y J F M I 5 H q c / O Q 6 m M M X E v 9 e o A x v 0 Z j 8 e 9 j o w R t e t F 7 1 h R V 4 S f p b g 9 r S / m 5 L y g c D t O / / B f / F / 0 w I 2 t S L N a m k y n K 5 X J k 6 7 L S 1 o M Q b W z F W J i 1 7 + i P d 5 5 n O k I / j 9 b m W i v s 7 5 f o / S Y p Z B Z H Q P h K K v M 0 A w I I j o 5 R K q Y 2 h A / 0 I o C v i e U Q I 8 H S 7 V 6 k / T 1 1 A W c + 2 H u d T g 9 7 2 d e I U Z d n j O 3 t + u b T D p u X f 0 g e k L X 4 c y a g o k i U t U l Y P K v n M I 1 2 y t + B u s X G 1 G J r H H 6 M d B y j f t 9 R a O I G D A d P i O f l j Q Q P u s z 1 I I T 1 h E W k 3 6 i L 7 2 o g A + t G 4 5 o I m 4 r h r r v M O D J z A l 2 B G T 4 3 a 7 T B r 9 g P K b C E u 0 Q 9 A T n A A m Q L Q f E M I N N C m 5 k B 6 M P m Y B I w 3 Z h y f 8 C g v 0 o P + H u I + G F 8 3 2 G G Q Z s r a I F 2 d t 9 Q z Q 9 k p 1 + Z s o n I p h F 6 P T u L B U 0 V O z 9 s 4 q F i 1 P e W 8 k r G G r u 6 M H V V u F g a 2 f b b y e L b S Q z R a I z e / / A 9 O n j o A B 0 + e o g O B B M 0 O z 3 H Q q 1 G D q d L + F j x B B 9 L z 9 H m V p J + + 3 / 8 g b L p R j 8 U U E 3 C p + u N x D 0 S P E M D f n k f 5 h c B M i U M a 6 B 4 D K u l 9 v 0 j M J 7 d P 8 C M U X 4 h v 6 p S K p L Z o N 2 e i W l N P F P / 9 p q o W U 3 x d 9 l l Y h v v e i K q d 7 V A q n 6 G V S H 6 S S D n D p L Z p d / i Q c G d R R u r + R n W Y l t 0 c 8 E l T C o M N z I h 0 F V n J b a + z V 8 2 V w c V 8 k U 2 n W S 1 n s j J D i g i a L G c i R 6 t W 8 S + u Y C q i t F j v R U G O h / T S v i 0 8 K E m e r / n c 5 n I 4 5 C 1 a Y d 3 k T 8 7 w 6 9 0 o l o B + n j D 5 1 G R Z C s I 9 6 7 H R f b / U L I x w r 7 G 3 W U L E 8 3 u j K R C j Z 6 d H i 6 J z J T j A 8 Z S 0 y U F D R q c 1 K / N Z e 2 i b t c h / r 3 G e X i y Y R O a E o D m f W e / 8 e / H Y w l 6 / O g J B Y K y v + b 3 + 4 V j P 7 F v n J z E Z m A 0 S n f v 3 K f Q V k g w 3 M l j o 3 T p r 9 6 h z / / 1 9 5 T J 7 G Q q 4 G h / + + O w G y B 3 P p v c S c Q A h F J N t 4 y z G x D W t 9 m R s F C j A r s a Y C x o L J i C W L M S v 6 k I O + 0 4 4 1 A h s c T m Y 6 P g Q 0 T y Q L c a a V 0 j h y S / b h Q p j M H A c X q w U g 8 4 w D 7 H H 9 u l l K i v O T d a 5 G e k I e 1 0 n C H R z 4 8 h z L 5 f r N h r K z 7 R t Q e h 8 a F g v + j T A O 3 z 7 m E z J d k U g Q + G X c u H m E C h n d A 0 B O l O I A i 8 v 7 U o F z P C J E v k 2 U z U I Z J E v 4 v 6 I H R 4 F s h p T w j z b j l 0 h n / f y / d R o 1 z B Q 0 N d C K f y o F Z k M 3 d 7 D B l Y X N Z m U A R 4 / M + P N G o x F c g X X I 2 b x G p + K 6 A 3 h h 7 3 l q 1 i T H c D i G A s U G c q q 1 n O t o Z j 3 O M 6 Q B 5 b Y x L o v a V G L X R 6 J k p m z 8 4 T Y W 3 p / v 2 H d P b c G V K L 4 0 Z H R + j K N 9 / R 7 Y c z t L K 8 K t Y H z 5 4 7 T Q c P H 6 D O r g 7 6 b s Z G H Z 1 B u v S X Z + n f / s v / K P e h e 0 3 A v r n X l G g b t q G B g N W 2 D s P 1 W + y N 6 W y o T W s H V p u D L P w A Y H 1 V y g W R H Z T Z n K T U + i M q 5 t L M c H H K p y I i o I E C R n t w Z 3 3 Y W G f j n g C F s n w 9 I t s c e 5 E m c + e 2 u 7 l q o X Z E Q j h 9 t 4 K 1 B y t p O t K L X n h p v s E k 9 f r 3 i 0 X M 2 b D c z U f t T 4 B G m C 4 m S B z 7 w 4 M y v X 3 A R L e X n Y I l 4 E s E X a x X a i Y R 2 U M i L H q U I + U E G Q Q A c v b Q / 6 1 Y w S M r X p e r O e G 3 q S g U v Y Q Q u t + 5 R u v x Y + x L r V I 0 N U p W K U P j v T d p 2 P s m S S a b W D t 6 X 9 P t 9 O q s l S 5 p N j b b D S p D w j T E 4 r M e M I c W k r I / 5 L U N U q Y Y p v n N i 0 I 7 t Q s Q 0 G L y u g h U 7 J w H Z G U z g b H 9 q f W b u g o l O n v G m N k R h A B D 9 P Y 1 t o y D j 5 R i 3 w n 1 a V o 8 X J X o 5 G C Z z 1 P j 8 5 g o H I p Q 9 u s M 9 f 1 l P 0 t 9 m f C 1 Z u Z e c Z X n + R L P M 5 J M b y w 4 x I Z 4 R q j X R m H s 0 M d B F j C o 4 0 I 2 z 5 V p A / P w B S B v N i g / a p U y W d g P 0 6 d R H e y R / X Y V P d 5 D 9 N 1 s J 5 m T u R B L S 4 n 8 r n u C O F I 5 t U m h P B l g p k K p t Z k F X J v G m k 4 H X Z / 3 8 2 + x C l X y 0 B B 2 R x I m J k Q F m A l A F v O 7 B 6 p k Z 0 2 C 7 0 D D z W x J T D Q W w U R v j s m / g V Z d K j N d n 5 O Y Q W z k t A T I z w T a 7 T x A g + 7 T N O p 9 m 7 y W 9 1 j C v E / j v k v k t 5 5 l s y h I L m e U f x f b g J r Z y f 1 W M B M A Z g I c y h y g q S Q A Z k I I v F 3 A p B V m r U K 7 j 3 V + G P I K V S Q L q y w M C o K Z k E L V b v c e a K o h r 9 z N d 9 D f 2 F I N i + l g J i S + A l i U h U A 6 r U k B 0 y K d y t B X X 3 x D w a D M N M J f V a 4 d W k n L T K g s g J + n + r J g J q C z q 5 N M b 1 n o w a N 6 p F c P 1 K U 9 Y 5 N 9 N 1 S Y s b H V z R d s 8 i 9 E r Y b M F E r P 6 x Z b 6 + V B q H r A K 2 S j v C o g F g A G Q v q U U Z h 8 o q v K r t F 5 8 j n 7 x D M e b r t s O Z k T + T X 2 A Y 7 R U O C E I A y v s 1 d 8 E E o v i O c i q 8 Q I a 6 n d t N P F A 2 V h o u F k Y 5 3 9 Q n s A M K E Q I s b m W f B H s N 6 i E h 9 S n T z s j K y H o V 2 Q 5 i R H E b F b x 7 c z c r a x H g g C N N s H G 7 0 k 1 E V A V N q e G m A C S r 9 P P f 5 n 1 O W b Y 8 K s a x D V k U Z g A q F v F 1 8 n q o B h V m K x d 6 9 A E S L K 4 b H i r 4 X P 2 i 8 m S A 8 E J V Q m b g f o / S G e 2 c H W w m Z 5 Q 2 g m N S s b g b j j i 2 z u e n c S M 8 Z 9 a X G Z P v r k A 6 F Z w i m 5 q x M o M l m o R 0 N V I F E X z K + v 5 A W d F M p J G o r X G Q r 5 l l p g F / k j L c p f V F i Y a N 8 c r w j r p d m O I a j u 1 g L + k 9 o Y 5 f x I W b g M j 9 a a E M V L Q 0 7 B 0 w J z t 5 G c F i V I K t Y T y + L Z 7 L Z p t 5 s P s 2 Z I i N f o s S a e J T u r s / p W i a J 9 F g P E r w d K L 0 D I w E i H n P 4 D R N L M M O z w 4 m 8 u H 0 R 6 P k q o p y l X T D E B x 2 m w x 0 X l I h r N y 7 t y n x + L s c a q a 0 U w 4 m 2 N f + B n T T 8 d N p Z + I C z 1 / n G e E 0 z g 4 c T R H Q b J Z P i h a B U G 1 l J b O p 8 e r g i h 0 C q r I c e E h L A 7 A N N T B f I N o R m M M O a 9 q L y S o W 6 v o + 6 T u x s S y T x l s Q i n w 9 y W S e z w r q Z B v b k S 5 3 E r k P N y Y x W p i l g 0 J v y g Y I f s / 3 Z 6 5 e t N F j b I Z 9 9 Z r W 2 U a a 0 i 6 O s l k 6 v + u b q J w Y s C t 6 c 2 2 9 G j 1 5 8 n s 6 k + V s X k m t D a q F f D H K O O b N D f 3 l j u G X w C P U M h 0 h t w 9 N W V T 2 q e r 1 + + d s v / 8 j / / r 7 8 R r x h u h 0 N o D c G V / M 9 q k W 1 U L I 6 p g J m C A A F u B N E + E b T C + f g Z b Y L V 8 K E W w x 0 W G m R L A v 6 v q k I 9 9 k 7 x + 2 A o h 9 V N X 9 x Y o K V c n 9 B K n S 4 b l W t F s U g M L L D G O t g j 1 8 a A e P B I 5 s w N B I y S D h w H Y S u n o C e s G U U J A G t N l C I k i + t 8 V P 4 b p y j 3 H e T v y P 3 3 z g 2 X y a 8 E J N S / N 8 J K W j Y Z U R 6 S K Y e F 2 a k C m 2 u r j V t i x Q c U z k + L 7 6 G f 3 4 D n F J 8 z S O l c g t 8 P 8 r W a m q 7 K 6 1 G q s Q a 1 m 9 i H q Y i S i V / / 8 z v 0 v / 9 2 g Z 6 v x 6 k n O E R d 7 D u e l X L k v u D Y H l 8 9 U s k 0 / e F v P 6 c z p 0 8 R S m Y e 8 b W q P S H s U q O D j 1 Q s m I 4 Q L q A l / U + i P b S F f d Z S q k T O L q e 4 p k e r V h F U e l H I t K G 8 0 c H L t J I v m c W Y o e E O g g h m y U n n x u T z Q U C B 7 i R z r a U Q e B E g A o g x x S K y C j R z 9 T l t 5 O B x g 7 + F 3 v + 3 F m V / 1 B S K z t U K p S x / Q e Y 2 F d E M 9 o M a F u Y P 7 N R b C 1 Z R 8 4 Q W x L U C e 0 i R K p W m i m T d Z x M n L P e a W V L w B W y y T R s 0 k + K i b A O m F G q Y 1 D U r A O R U r Z Z 4 g A q U z d u Z 4 8 1 U Y + Z V S 9 8 B V O B C s 5 1 h a e 7 h C W 4 2 6 A D 8 A V V a G w F B i 8 W U v A g 3 5 r 0 k w s v o 3 o S + 5 R d G 6 9 d 1 Y 1 5 i M 6 S 8 Q 6 s B q n Z S M e 5 D R o P 8 T e y 6 O B + V N 3 j D W t g O l O t h 4 M X w m 3 T 5 0 I t J 1 d P / V C 6 L t 7 G U v v 5 P L 5 A U a G 3 u Q M I + f v i M h o Y H h H b C w j S i l M 2 g Z S L M m 8 x Y N V r m e x v p r N L 0 p o U 6 p A j l E l k a m h g Q / m C T V Z R X A s z r n S U r W w 4 l + p J d h l x O D p l 7 W P C q p i 4 E 6 X s H i j x 3 s t n + D n / 3 w a p E G X 7 d D L h H b E 4 3 0 V U R 5 q 1 a + y f 7 a / L 4 J F f u k W 8 I S y 0 y x v j + E X k E S h V o T o k 2 U z Z R z o R r M c 9 P B s h Z 8 b O 0 F t / Z R s A 5 J O p 3 N p n o V h c t d D x Z p L G 1 E l V h i f E A V 3 w 5 e r 7 P S 9 K w h Z m g K p g J E 3 E n x 1 o N r 8 s 1 K t 2 v T x o m R c t M A G 4 V W R k 2 q 0 d 8 n s q W x c B o A W 2 I l m G w y e H o N s N W u v l n K n D z a + E P R N A i W d w Q R I W 0 I t W M B d D N C C Y f j i C x V d t v D w u D e s w r E T z g 8 b p E D n a w L x 2 o 7 z 6 x j a p M c c i V x J 2 7 W e P s B b l v s l R 4 V t x m p o B L o n 9 4 s X 9 X Z g J i 0 T g F g r 5 t U 0 9 l J k h X I 2 i F 1 r a W 4 n 9 g J g D t 4 9 C s J 5 + S 1 6 P g U 7 w u Z J h 3 0 O a g X G G a 4 9 O P B s t y d K 9 W o T T b i W q N 2 g f s 6 4 G g 0 d M Q N I Q 9 s 9 7 d X x J V v u 9 M p M V 8 q s B 3 E I b / R A m W o V 8 j m A m C u x 7 8 Y L o o F s n Z 0 7 j A r j I T g H b l C O h h H f L + o k T X 5 6 x k + n 9 v J L Z H A y f t 8 x T I n p L I K b E K 7 T J R P w 8 i 1 C i 2 h c Q G a g V R 5 E d 0 c S h O L q + c A B v m z 2 2 4 C Q d a N o t D D V h 5 Z K K + U f Y 3 + F o r Z T l n D F v j Z A p x J q z 6 e t a 9 u R A d H f T T S s J B + 7 u N J y n K 5 l R H E 1 8 F R 3 c j U y T 2 q n V N 0 E y o C k b x o g q U / C P q B F x l 7 f j G W J n s i u T S a y f A b v H S g F t u K 6 2 F 0 X f 9 t m E K O k d Y Q 8 S Y q D s a m s / o U Z g u 0 p O 0 n T x s V q U H 7 J Q j s y C E C / + j z F D 3 / 3 m j X 9 Y K t 2 / e p U O H D 5 L X 5 x E L 5 O q e W t j 9 R A 1 2 t A I I T V m P 3 k Y 6 n a E H X z 6 k i 3 8 p p z 2 9 T N h 8 N y y y Z s Q 6 J Q D t q B Z p I j k W B A c G Q y 0 V z E Z o M z z r r 1 c F r J L Z k I U u 6 R a 8 j U o 2 i t k k W Z 2 o P p Z / D L m a 0 G Y q s G O N 3 9 V P u c c 1 S o + x Z c X n t f z D f / L P t n 0 o I F 2 U K M 8 D H q E y H e j L i B J 2 S K l S N c l q f Y q Z Z l 7 U G c 1 G O w Q x w N Z G 7 2 8 n P 7 T B L K Q p L U W t d J N N x R C b c a s Z C 8 1 E b b S U c F K A b 8 j R x c y R w 8 Q m x I I l I m H 9 Q T c t h q D J y j w o x r Y b q k 2 N m H Y x Z i b s B x V i 5 o Z p i f o m L d S B 1 i a h g l B U N Q 9 A A k L T o a k l I N K L N P d k N b k o y 3 4 T o V q 2 h g u p y o G J m o U F T m N x I 3 w n L X z s a 3 U 4 s U A I / 0 Q m Y n R + 1 f c F L 8 2 y p H 3 C z M R j c e 4 I O 7 9 s A Q z w d f R n C y S 5 z e T z S G x O d t N b + 1 s 3 E V U B U + 3 O r b t 0 + M h B S u Y t L L m V D x j 5 C s Z + 9 8 a Q W M q I Z 2 t s + i s H G B U e r C d 3 n 1 K t 6 z B 1 + X j u X y N D a e e s k 3 1 i 0 B 1 S 1 O D X l N l d K a X D N B 9 3 s 7 l t Y 6 s C 9 V v y 9 4 w A q w N C U g X 8 3 Y U w m + l K W Z I K Z F I g G d a i N D B C H i m K S q / N W p k + s L 8 Z z 2 P R S 8 V V o i s V u 2 j E C e 3 V + C s K 8 m X k 0 z n o 6 k x Q r G / c W 4 D D z X + s 7 N z d H 5 i k Q 3 2 3 h L p N 8 A X h B j J s k g C w K 4 F o x i E G A q F T O I v F i n w q 3 O Z 9 m 0 2 k M v W E H R S N d 7 H v k a C 5 0 C 3 a 2 J y i E f 7 C k x s L t B l K U a l c Z F X f K E k w 9 2 A E L a a 3 z O R n M + Y Q S x C s m R z k Z z 2 m d K U M x W J e T I o W 3 7 P 9 3 d P o n z c g n H 9 O N h M z D j L Y l Q x 3 K v N g Z h F y N p 5 A o N t 5 m L z W C e W d j O / n b D z p j c y U / j p L z + w u o j e d d F 5 Z g 8 O O J P n r r E m G 2 Z y w m e i / e n e A / v p P e u j 2 w u 6 m H o A F X N T c I h A R V O 5 N L X F H n 7 0 K N Y 6 v E d A X c V 8 P h K p y g G G z W i l n z d P w o 6 T w Q 3 9 M w P w / 2 s 9 m O R O D 3 e k j u 6 9 P C I 5 c b F k w w l z I Z O g 7 X W d m O D l Y o Z z m M 5 Q W L e n D 8 v x b l U J 6 m 5 k A + F o A 1 s n m w u g x X 6 F r K 1 a a c 8 p Z P Z f 2 5 e n L S R t Z / v F / + 9 / / B h m 9 M D + Q K Q 2 T B 5 E U A F E 0 X M B S D F y J J h l s D l p l x h n t P C s k P s o q b v L k T p y z i L 5 8 v U o S J n y f a z M m t j P l n e h Q V j z e l a P 5 s E 2 Y V N i y x s 4 m 5 W T I S i e G b G y X D 5 L H 0 0 k W r 5 n 6 h j v J y a q o x A b 0 d 9 8 + o a 2 k j 6 V I l M 1 P r G H V + L y N c g A 2 M I I R 0 J a o P d I m B Y P 5 k M V w t L d K 6 p / l s x m x C p 5 l Z s C A q k C U C l k B a u g f g I m I C Y Q J 4 b U O s M n J I g m A l h J 9 H e S x i u f W + F x V c i k N P Y P 2 U f G Q u z C 5 x V h p h X i S B d F 4 t 8 w 0 5 f U y 5 b 7 P U f K C j / a z M N A G V v I / y B W 2 e i B c P h c y C 3 + m F T L p L C W T K R o b q + / / h T H B v A F f T T p o o r u R s V X c Z b 8 g z 3 6 J u p 6 k 7 3 8 4 N T V D h y 8 f o o q J N T Q z + 4 8 F C F V Y P n A x 4 D f Z W V s Q a x P J 7 h X z W i k V h L U y H 7 U L 8 w 7 a B Q w G x s F 7 t M Z T 3 Q Z c 9 U i w I p I J V J T 5 7 8 2 S X S x 0 q 3 h H k 0 b X a 6 t S / p m Z 9 h 9 j L b 0 m 0 X t M 2 5 8 9 k 8 1 O 0 4 O 5 W G 0 9 Y R J N K w H s 0 j 7 H K l B d z N N 3 G b V a 2 P x g m u H r 5 k G 8 y d J p i I l s g H q 9 Y R q O + 8 k 0 k S I / S w 2 s b j 9 Z 2 0 f H u z J k t c f I 7 e j k G 7 G L 9 m F e x 5 l t Q k Y j F 4 T l t S a D t n 0 Y 6 q W w 5 l B l E y N 3 r 0 J r V K D + Y 1 Z y s K 2 G v 2 t m G m K z t M P M R E Z A P R Y c 8 q k t B x M 1 M z 8 z P I B e e 2 D O l c x V n j T + X W b e M Z / s q 6 i R s f l o v c d f l 3 u c m Y 0 1 b G p G X E u H c 4 i v R 6 F U A + j b i G E y D h a y F G N B E c 0 w I / t K 5 H f X 7 z 3 L m s n 1 T m s f B 9 n l A 4 2 Z Q t t A M O L 3 v / u M / u R P P x H r T 3 q A G C V z Y + u 4 d g H B 9 r v / + L f 0 8 a 8 + p N I K m 5 L 7 9 v 4 b r x L T z C h e n k f M H 3 Z j W Q q X q c Y K g C z I d p A L A 9 F R S S 4 S J P p U 0 7 s C V h g E B 4 D m m o X 4 C r m 6 s B t N f b 5 O D J b r S d D 8 d J 8 F L / Y P U 4 F A l t / J Q n s p U m e m e y y R 1 h I W O t 5 X F H 0 I C j n Z x O t x 1 U 9 e Y t M N N f 4 I p 8 + G z j M h D L I E S L B d u 0 W 2 k S S t J 9 z M J A V + P 8 4 X M U c l i 4 u J Z E A w E 6 Q K 9 o X S a g V E S c B M i e w m f f 4 U 6 U s z l C p E + A a T L F W i l C 5 H K J x d p F B u j s y n s 3 S Q p b i j L F G U F c X j W w k q l H Z G 3 o B m z A Q g 2 2 A 2 4 q R k 0 S K Y S E W S 7 W h V O y B x c i 3 K 0 l f p i 7 e Z Q p a 9 e C n Q 7 Z 4 Q z I S s + F 7 v f n 4 / b k i Y S J V q h v H H C U p P l q i H r U j 0 i t c y U / F 5 g W r n X G L N p x W a M R O w u b l J f / p n n x o y 0 1 e T E j 1 e M 2 + n L K l 4 v g F z 3 8 Q C s y Z y L p s B B O p 0 O o W g M 0 0 X R D T 4 d S N 7 J c O a P E v 5 G z J d a n G A t b 3 f n q O p 9 R I t b u W o W s 6 T 2 e q Q h T V f q z A J 4 4 t U z C U h J 0 W V N e 4 T y k P L T M X U J j k 6 6 t p c x X O l B V v x K f + P b 1 X b K m + s o y J S z u b D d 8 j y V / / 4 n / 0 G a h B q b 5 C / h P 4 D a C I C 8 6 m K h V X W F v E 8 K l 6 x 2 F s f Y J g N b A j x K 1 w Y u p K G y Z b w U n c f L t 4 h i g 7 7 f H 7 W R r K K B o z a d 8 H n Q n e k + X A X j X Y 9 E v l 9 2 V K M G d t E u V K Y i u U o m 6 F Z P l 4 Q D J Y v Z 6 h k 5 k G 1 L d O + s S G 6 d y d N P X 3 N N V U z Y N 1 k M F A T F b b Y 6 h I m E K R b p D C 7 n Y m O k c t X p 8 g j j V A X + x / Y 6 q b T k 6 M h / 3 E e H z k b Y b c t Q R t K 6 z E O / D Z 1 J U d 3 4 w 6 a C b r o + D s W q m x U 6 Y d N 2 / Y k l V b L N M O + 1 C D / L U z n 3 Y A C S L Q f 0 y K f K 9 A 3 3 1 y l c + d O s 1 R u Z A z 4 U C e H K i x x a 2 z q S G y K V + X u v a Y k n y / J d 8 0 m t G Q T p l E r r K y s U l 9 f L 8 X Z p x g 4 t L f x 1 + L Z u p m 1 P 6 w f 5 Y A B o p 9 n K H L K S 7 4 J K 9 m G 2 B S 9 m S X r U H 3 w 8 w W + 3 7 s b l K 4 F m W Q l s j n c I m i h P q C d r M 6 g o F v U N 2 E M k P q 1 l a w y 8 x W o X M w R G m T a X P J G B O i + B G Z T g Y A V e o P A y K j x 1 G N J C a Y e o t 7 x r I U u 7 k d S 9 4 D g C I G v p 2 z C v E P s H o 3 + E R X D Y l e / N 0 O n e 9 O C o V o h m R o j p 8 v N g 2 J n U 2 K T L 0 B O b 6 / w R W o B S a F d 9 0 F m B r a / d L C D q 4 W b t R 5 6 R a w l D v D 3 5 Y G r V H k g S w l K F U P 8 u s Q 2 r p V O d 3 t o f X 1 L B D B a b a j 2 x W Q j 5 a M t F Y I q 3 Z 4 a m 6 x 1 6 Y q c N i T T 4 t x q 9 C u m R O z A e D 2 e x u A C + m L k M u 3 t S 7 R 5 q 0 i f s e P 6 f Y + f M n Y L + 6 c l m m U T 2 9 J n p g v m g g j w p K L s I / r M d N Q g 8 7 8 Z g m 7 2 B 3 V O O K p t 3 3 j j P B P H T s 2 B D A k Q F v D B o T I T x C Y F + D f Q r C e S W a C n m 3 H 5 Q w M U b h e o O F O k C j O 9 1 8 o + C 8 9 n A K n e L w h E Z N O F n Q J B R a 1 U F e f r + M Q t o q 7 I L r n K x O x 8 0 y V 8 T 9 S / b i R m h K b 8 8 H w / f X r C R H 3 B 5 p w p y u K Z Y U T g A e 0 X + N m E t V C n V z z w 2 T s T z d t T m 3 v 4 w Z + 9 P V 4 S y w 9 x F m Y X 9 8 t W D I p v d 4 T N 5 5 k r R z o r I q k V 1 Z I d 9 h L d 3 d j Z 7 0 6 P Z N F K + 0 b Y S U y n 2 R Q I 8 I 3 7 + M Q m o X 1 8 z h 4 m T n l i s Y V l K m 8 X g Q o V J t M d H t B G o i y W X S I A 4 n V E h Y Y r V e 3 M f L j w + p 0 G H A M k d b C T G b b R d L b C / l B z d Q E p r B 0 j + E T o c Y E w P B g R 6 U 3 y + p S J p U 5 M B B Q W w w f o W E 8 P + e y d 4 m + w a 6 N 2 F x A A k s / M z q u o U m 6 B 6 J M i P X S i S Q w C O l W x p o R t R p H G E k / X K O O U y L d c J t R 5 m r 2 t f 8 s I k O 5 o g g M h C B T y B b r x / U 0 6 d P j A t m B Q A Y L A I Q S i Q F A + r L X w P w R W g O F g z 3 Z o X 4 v s t 1 k R I L H w m J u Z 6 X M s 1 R 0 u B 3 m P o t 6 s 8 R w A p H o z w l S B I B A 2 0 s M 8 5 H 7 I k o W Z I f t d V i w f m C z s 9 3 R I 4 n y A e g p k K 6 A R Z V 8 / W 0 7 M z J n F C n l 7 P G R T e q B D 8 6 L b L M Y Z G f O w P o R m Y q U Q Y D / n 2 I C J u v j 6 8 y y o a 8 R z x x p M v X 6 0 E X N a c 8 J 8 n w 3 V V f R H E m s x H h 5 0 i d p M s r / M A u i z Z z b h B k C T o X 8 H x t P y V / / N f / c b O P 0 q M B 1 g q l S u Q h f 6 E z Q V d T O B 7 T 7 B + D s k D U r L V k q 5 N 5 l h f E I K z G 6 N 0 l C w P q r q u h Y k q q r i E z n k 2 N U x G 7 o g n G U w 2 V Z y n F x s h k h q m J q x H D 9 K f g f K T p C R 7 i b J b 6 b H U y u U N X f Q K v u A h U K R f 5 v V t y b c p 5 9 X D D I 0 T o S 1 A s w 2 F B K u p + 9 T p r w l P v f b B 2 k u 5 K W D P f W / 1 D O T i t 2 Y q R g r 0 L W M h z 4 8 V B R R P D S S X I 6 a + P z y 5 w 6 b i W x s E j w r 2 Y g t K I E H S 1 Y 2 o 2 U T s F 1 g y U B d f 0 F A Y t / + C X K 5 j R N l A Z i T U C 5 K S d M 2 Q 9 l Z 8 z h 0 3 W e L I S b 6 o 4 0 D k E l n B B E 7 n A 6 q Z W v 0 d J o F H 8 s 8 l 8 c k L A C s B a J j V Y e d N W K O z 8 U G E e t S W o k / p M e r I 8 L s g t + 6 b y 1 N x S z / 3 S m H W B q w j d v I N m E j S 6 C 5 p s G M Y j n m 9 w / S t G X u p O H J n P g 7 F b g n m P X Y b g m m G h a 0 k e + H i C X u G 3 O P 9 x X m N A R n Q A + I R C M i m C s m y Z R l O g 3 n a Y x d m K O u C k k j z N z M T F h a g V u E C v R j A 0 w z O t / R v D l z W 8 T u 9 Q h l b H R l q Y M O 9 c s T 1 A 4 Q d J h h 5 k R u X q Y Y E 8 x z j j k e j D W 9 K Y T h N r Q a y q a Z P J h b Y K Y O 9 x r f q I M d 9 n m 2 8 x t r g I Y D 8 A x B A H I I G 2 b N O 7 Z B m n 0 + S S P + P D 1 d T L F A Y E b N 1 I M p e i B i h 3 2 k U L 6 B 1 9 j R v l C t a 0 m r 2 S W E h B a I H L 4 I L G z T o 8 + g R m 6 x v y T / + h 2 + B q R 9 S U x I x 0 c r d G 3 W J q T p q Z E S E 1 1 d Q m q x x M x 4 d 3 l n u U V N Y 5 Z j z 6 3 F + a W G M U f 6 j h 4 3 F h q j u M C O F C v + M 5 N B m p L T 5 d x u 3 G J y m e j Y U R M N D s q 7 7 x 8 w F S j 2 h 7 T o W l V a L Z H F z X T x V Y p W N q 3 U + f A Q n Z 6 L U f d G l i 6 z 3 5 Y 6 6 C b 3 A Y W r 2 8 S 9 Z Y n m t k r 0 K T P h n 5 0 y k f t D D x W f F S j 9 u x S V + X y l G V k A q 4 v C q G L Q + / C p H D O S Z K J x K t J J P 9 P K X I W q e T Y r Z w N k 9 U k 0 d N p O H d 1 s g m v q M G H q Y X 6 w J e w d g y 1 V z d 6 + g 7 Q 5 r e 1 C 2 g g w S b t A K s 8 6 q 1 H f 8 j C b j H J 5 d i S 9 I N R p p 2 d Z r J t E D P y c X q / c F 1 D 1 X Q a Z Y R b D p 2 g x c p Y W o 6 d o o u u u + F w P 7 e b X r j N 2 + v W l / R Q K s 3 n X 7 6 F O r y y l Y H Y Y A c d h F g B I L Y K D q W a 3 A 1 a z Q 7 Q G U 4 G i Q z T Z 3 C t y d 3 P 0 f c Q u m 1 c M T I Y W p 5 1 5 I b 0 h m W E e X d x X t 9 + P D 5 b F h n e i y 5 K C F Z a O 6 L S b y a P s v x F a p x 5 j P j s 7 x + M p X z O c a P S z g M + m B f p 4 q 5 u E q 9 C 3 z 8 6 x C W b t 2 U k H E T Z V t d a N F l K v R M F f e c Q N 2 0 Z l p v X 8 i Y f 2 9 V u p d L J C x f N V G n t L I v t h B 4 9 t K 0 0 k A / u J 8 Y + J 1 7 C g o A R m 1 q v k s N e 1 p u 2 I n T x / 5 i V p k E 0 5 7 S q 0 B r g 3 8 c h U y f Y k K / J L h w + Y y N v F g m A / m 7 I O M 1 m P N V 4 P l n b i L K C R c o e N 6 7 T Q W 7 p m r 7 + D s u F F 5 e 3 L w 8 Q q P d Q / S R X F i k N D z B T b 8 9 j S p i 8 Q F i a J t h k 9 o E 4 K a l 5 M / J A s J R r t e k C d 7 m X 2 a x 6 I z y w m N 9 k s T u r 3 n 6 D x j v O s V d i v q d V L J w B U r h 4 e Z Y Z 2 y Y P 8 2 Y M c 2 7 Y 7 G R i A r 4 5 a K U B d y H V J X d T j P C K S Z w E 1 8 R J A p v W L F B 7 O m + 2 s n e q L z W A Q F d U E + 3 V s r v K t i d 0 L 9 Y 0 p A f T o e L x a / x u E b 9 c T 2 L N p J 8 E g o w F A A 5 Y b N 2 7 R 5 f f f E u b o t R m L C D a B U W F G o u C z q F j Q C H 6 o y y Y o I s X D Y R 3 Z r t k S M B 5 C m l o t k n Y n Q h X o m a E C f p A W U b 4 2 F V h 0 v r 9 i 2 X W 3 e W y J B D M x z z 7 b r Q W J n q w w Z T N T / P r c T u 2 K 7 w I W l t F G Y 8 R i i z J z S T K 7 z O Q 4 3 3 q N T w W q F M y m s E h P c v I p U U R 6 p C 9 F J 4 c m G y w A Q F C I S Y l 6 G K P Z c W O U q y 6 + q Z N U Y 9 + j t C V L + M 2 k i y d o g 5 I 5 x T 9 R 1 L C K f C n F N y o P P N q A q Y B W w y W O d 1 x g M + 8 o + 2 j H 6 c E y 8 m d M Y h 0 I t i + g d k T 6 H J E 8 v q M e F i U I + 5 b i y 6 J J p g q E 3 q M 5 u b I S 0 I d p u 5 z 7 R T q O E Z B N g r L 8 v S D x e Z r s w 1 a R t t L n k 5 n 3 T S Y e 7 M A o g M u 1 y 9 F E b A U K C a g H J O B b E 3 X T 9 d 3 9 R d b + v X S g R x Y 0 W n S 4 5 R 9 G t s A b b 5 y j 7 t 5 + D B V d 3 I + u P n L e G l o N H + x j / 1 K h e d G / Q x 4 + S i r N j J 6 u y / 3 N A d R g 2 X S + E 4 D f i 2 y t U z i R 2 9 G v L 1 + S 5 7 c p S S k o 8 2 8 j D Q h f U 8 v s j a D u L 3 Z l J k i b c X k S / v x 0 P Z C g R Y z d g I X o H R Z g d t r I s G 9 W a d S 2 p a k C e f c F x b i 0 C 0 S i f Y 4 u H q s C P 3 / P 9 L x M 0 y E 7 P V v H 4 m 8 j R L b 5 w p 3 f 0 t i 5 P 1 c O N W I g A B / j B w q l h y l b 6 G E i b u K Z G 8 D B E / v e c Q M q 0 Q D t m 4 e C J 8 T u H o u R h 2 T R S L S 1 x E H K 5 r t Y g m 4 x M a f I a x 9 h J 1 d i z d L 4 m 8 s x E / V 5 8 m S 1 1 q + t t F S h E h O O y A A 2 S 0 I L Q m i E c 3 J p v 0 B 1 Q o T N 9 U B x J R g c T U P u T W 1 Q K h Y i X 2 c / B f x + G u l i k 4 C Z t R k Q M Y S J t s x a G M S i b n g g U q 3 Y b w S R 1 d j c g H b K d 9 r Y a a 4 z P D 4 z o B F D I M 1 J D Y Z g G Q L r S D 5 b j t b X N u j B / Y f 0 3 u V 3 G x Z 0 E Q S C y Y 3 o 7 W b a I n p 0 q I W E W O F X g a j V 0 z U r S 9 8 S C y + J D n d m y Q 5 P 3 Q D p V J r u L J R p 7 e n 3 Z B 1 8 k / r d e X r 3 T N 1 q Q N f X D w + X G m g 3 H k 8 J h l f h 9 b r o 6 a a D T h k 0 u F E B f w m 1 Z o U U z 4 P f R + f G J b 6 P + m 9 o M + g B z B 8 S e n G v X X x v l c 0 S r V R t N D H I f 6 P P n 9 o V 9 c 0 G A V i S 2 A 6 3 G S z / 8 J / 8 D 7 9 J b M 6 Q r 2 e C T A a L o 9 g c o F Q J s q k w y 6 b R I G G / 3 X b g s r J k s 5 f F p s + m P J M n 8 q 0 0 g K T E o q d k 6 R O a A v 3 l O t y D F H Q O s m p F Y 5 M a + 0 g R Z u g 4 d b i G + Y b 8 w t l 9 v m k W / f C 0 h I d o G c L X W l j Y l K p F K 7 T M 5 7 4 x y 8 4 y + x 0 V p t j 5 D S + F k + w Y e 8 t U M 0 V Y I 8 l E B 1 8 D i b i Q m r + / 8 p Q S q a z I X j 5 / 0 E c T I / 3 U 1 + H i 8 5 j o 2 f Q K P d p 0 i b w / f S c c d L 1 F Z A s l J g c e x 6 k 6 i v Y B 8 k S U w x U q s C / y x O a m g R 5 m W J 9 Z + D O 4 J 3 U N B v d U K k N j Y J F V H G o K r X T G r v C j H Q W 6 d e M 2 D Q 0 P 0 c n T J 8 j t d h E 6 R S G K h U R c 9 N q Q 2 A H v 4 v m Y Z p M v n D W L D e 6 0 Z i 0 A s 7 B S Z Z + C i R H m Y f l O k a 6 m 7 T T e 1 f g 9 A H s i j a F d 9 9 i A m J P 7 N 7 6 l o 0 c P i / Q e A C F r / Q 7 5 D o d 9 u 0 D Q 6 3 H R 1 7 N u 9 h v L I u U N S w h a L E c j d G M + I F r N 5 W O L J L m 7 6 d P j 0 F j y 4 j Q i b h 5 7 l S b Z D H 7 C W h U J C n h g e y R E 4 Z A a h D X G q a y V z r O W F j f X J r Z S M 6 T 2 i g d 9 Y o 0 J N A v / r R H 4 z f q D N V S y t j 5 9 k z q G T 5 D d 0 d y m / P S o P A j 6 3 L 5 m Q F f N / d 2 3 e C L O U P 5 W g e z n 7 e z P l F l t 2 k T Y G I B E R o b u v u 4 K f 6 9 C n / N v H + x l Z 7 W j Q q H M P E t 6 u Q k G T D 4 V a P a C S 9 c 3 9 9 d K E S 3 K a + w A J w p 0 f X O Z 8 s 4 A f X o 2 K I j 1 i y d V + u A Y E z m b J 6 a a l e 7 P Z m j f o J t 6 f K Y G D b Q Y Q Z V x / V z 5 e 3 m y n G B m u M I a d a C D L r C p B k L A m Z F I i 2 v 7 e / / b t + K 7 1 / 6 n t 8 g J s 9 S D T A 6 + X 1 N N 7 L C B T Q G w W y E 2 W A P 2 o p n 0 Q I 9 D 7 C c V j 8 Z Y + s d o o L e H f U k r W Z l w b y 9 K d H 6 0 r s 1 x H r Q p Q P 2 a 2 N S s y T l L + b w o z y A W M t X b P K 7 v u 1 n b g v G V L y h A c 1 J 1 P 6 d I O C q W K 3 p 7 u p r u U A F T V / U l k d q E C 8 A 1 P F m z C L 8 E Y 6 h e E i p v 4 c c h H Q i 9 8 8 x s w q m / i 3 3 C v p + v C 1 A v 2 o M X Z C Y G j v S W a a g D G l w 5 w N B r s d 2 A Q E Q k Y 2 M / v s L j a B N R v X Y g r g K a y c g e 1 Q K c C T N I v m X 9 Y y d E l k P 8 o G C S S r o i F o k X I i 7 m d v m m M L g 4 J d 6 B m e A P n W H i R O Q t k U e u 3 D h 1 O I b F d + V v y U C C I p g p s d 3 u T I Y R M w H S g I X s h 1 z 0 8 f u H 6 C 1 L g H 0 H p N T Y 6 P J h M 1 1 5 l K V 7 z 4 q U / C F H F w / 4 a b D D 3 s B M I M g + v / y 7 x b k i V b M s 0 c 8 4 + N 5 q t O 8 9 O 1 1 O p X i y i X 5 Y j I q O S V 0 P 0 9 S r a Q C J K L b Z b R L b W a o 4 w M w 0 y + a I y k w A F h x V g O i B V i 2 4 w L 4 J Z c 0 I G i c j 6 s o w n m a y I V u F m Q n Q M h M w w 8 x 8 l o 8 h 8 V k f b V R R Z A E z H X W T Q 6 x f s U l 4 y E 6 P V 5 F N L n + u h c p M g N P p o D u 3 7 2 5 r J y N o l g V F x B H 3 + G B F Y n 9 Q F l j q K K y y 0 J S Z i c 3 S 9 Y c N z A R o m Q n C V 2 U m a H t E a 1 F Z r F d G d 3 R N Q J t h L S 4 v y a S L M T a H k d y A W i f d j 7 W A z F D I r N Y Q r R G m m Q g A N d T c C J x w 5 y P o 8 t M b o 4 t w p k R m w B k 0 Q l E C E u r g I u U d Q E q J w 7 o l w s L o H w B p 7 3 f 1 i c + S + X q 7 J g w a o G 7 M n C n J + 1 Z V N E 0 u Q Z T T b E K A a G C u o 3 k l k B p 3 U p m 1 Z P Z 6 l l x 2 G 7 0 V t t H F Q 1 6 y n A v y Q J g p 8 1 m a f S + Z I f B 3 I E h c V 4 4 Z D g u N Z p d 8 0 a F Q h A n C Q o 4 3 H N T N D H e S f Q C 0 c b 7 W 6 6 d F k 0 T / 9 q / f p H / z 1 + + S 9 V m Z 8 n d Y o z 3 N U u a b D J V Z s G B k 9 v X I 1 w q / E a Y F F i g B p F M h A x 1 o 1 Y I L g i 1 V i A r G R s p N P h W m v / 3 d Z x T a C g u / p h k m l P M C B h l J 4 v e i W Q t b D P I c V 8 x 2 W m G z 7 v h g 4 7 W k 2 Z R T G V 8 F S h 1 w L U X R h H J 3 Y A M 6 L I x C E a K e D c D + x 6 i c R S s B d G z F n r X u / p O G G g + 0 h D J 2 Z F m g v A Z A b 0 c j L V T M 5 U S e Z j s Y C B w V 1 5 Q t 9 N I P m o h s u x A m X 2 x r m S V S g J x u r 3 L Y G G e G y m w S V U W 3 1 V L V L I h u N 1 w Y n S P n s 0 6 y n r b S l 1 M u I T m 0 k m 0 t P s k 3 c V h I X W 3 Z h t p d F k B o F V 1 Z 2 9 m F / Y c F O d k V U g / + J y Y e j A U C U q w M Q d T V V E X 0 r q v E + d k P D S 3 / P Y A u R f H N G r k S J d Z u L O 0 1 n 8 H P i s V i 1 N 0 l r 4 F l r m V o c o T 9 x Q 0 P 2 Y o V 9 r f 4 J G x 6 S 0 7 s D C H / 4 c b 1 H P W 9 4 2 S m r 4 i e H K X H R a p l q + R 4 x 0 F m b H a m / D 4 K F b d S v W w S w 5 + U a 8 b g L 2 i B q F s 6 k y G 3 y 8 X X E a c r 3 1 y l D z 9 6 X 3 w G h g g E / T t 8 O x X w U 5 C p 0 S 5 y V 7 J k u + R q Y L 4 8 n 3 s q 5 u X Z M o u S c F g G + X S a f v e Y 7 z k 1 R 3 / x 8 U m e Y 8 2 A N Q H m B V + D 5 Q I C 1 g J r T N V S l j W t n F u n B V o t f K A I Y R X L L H y R W P z N l I 3 e b 9 K R V 0 7 W 3 p 1 g 0 d s e v t K L Q u T y 5 Z J h k m x O d j K V 2 u 8 m Q P U o n O x + b 4 X m I 7 t Q t o J Y z k p D 7 G i X u 5 i o v A V R + Y n a H z W L 2 o t a e I Y w J z E P / E g V a n S X b f 3 R L h 4 A M T f I M 2 N i Y S t E v G 0 C a D W s + W C n d l X l Y 9 K 0 r 1 H t A Q I x 2 W U q q f H v P o l Z q V c J H g A w f 2 d T E g 2 M 1 4 l d h a j B Y o K F O b L x b Y k 2 D 3 r p c K + d O v o z 1 D f m J A s z p 8 W m m N C Y P 3 6 a K d i o h 8 1 U R B r T b A o X u m 0 0 a X P R M D N 9 P G 8 m h 7 l K p f k y 2 b J s a l V N N I U u O n w 9 e m Z C C + X v r 9 + g u 3 f u U V 9 / L / s s B U K v i N t s a o 2 M D L N Z h p J t b B q t u 2 g F 2 h C 5 F r A K 4 N O o X X R V b C 3 z s U G p w V Q r s w b q c B R o I W Y X 1 w f e / W 7 e Q 7 8 + g 0 A A k V s q 0 m + / n a J Z 1 v 4 H B p 2 i r M F o S 1 m U o t 9 e R O W r c k A B m K k Q X y K n v 1 / k 2 G m B / Y n V T e m 0 U K 0 e C F y j 0 n f U + / U r p r s K m H G S O c 8 0 c 4 / H Z V A k J W D R V p t h / i I Q D C X U N E + 2 X e x O 0 B w I z y I x M c M 2 K 9 Q 1 I i p G u D w e o Z W k k 8 2 l H E t Z N 4 3 z d x c z H n a G N 2 g o G G S J t M m T Z G V C 3 / n 3 D 1 k b j X S g r 0 R d m i A f y 8 e X J o h B 8 4 B C Q 8 K q m H B + L e q s N J + L h w 7 w Z 7 Q b A k B D J J f K 1 N m j E c M M E J + R W Q S k 7 2 X p m + U 1 O v p W j y g B g R k q m X c 6 G e V E W a y 8 h 3 m 8 f J N Z s Y K P / D J I d V w 3 t J C I s j E D I A E 0 x G P S 2 W M i N 2 s 6 j y 4 f G R I d D D U 8 M k S H D 2 N T a m R W Y M 7 s 1 N X J F o C N f 9 v B D M 2 D g V 4 V M J s z L G 0 R B s f 9 4 o 6 N m A n w M U H q m Q l w 5 C t k 7 9 H N E T O s n c 1 l L E e g A g H C K 5 E z i y j Y h Q k 7 P Z p a o M G x D H m Z U 7 B P V a r i Z U F a p c k N 9 G 2 w C L 8 U W k D e q L w R Y K Y a m 7 1 2 b 6 8 Q P l r A 7 0 P / j 2 g s y f 6 a 8 d I N 2 n 6 j E l o r i O C L 4 R p j 2 V U 2 B 3 0 s P B 5 S s h B i S 6 O P z d t H T F t B p u t O E Z r X Z + y / C M R V m y U Q d x P q 0 Q A b R g N + p U A Q p + / X 7 V s L X J n v Z N 8 I L Z x Q b 1 + l p y z N D v X W 2 G w b o f v L 7 B s 5 e / i 5 w J p q V T z m w r f Y E X 0 i V D / q d P S Y D d V X 1 7 W Q e W a X Q Z C / J B 6 5 s o l 6 k R W h O Y Z H 5 z K 6 5 8 i v C 3 x 6 V q g k a o F w j F F V 0 l i K a w V a / z J J V / n 1 n 1 3 c J 5 p P t k J 5 j b m G g e R b p B b V l A V P A J F N P d Q y b O f K z t x K Z i n W I l g u M A m z D j t i g L C 9 P i / 1 9 H W L j k a S V T Z d R 9 h R h z 9 x g k 1 0 t d R 7 r w W A 2 I w N 1 c B a q s d Y J 9 n H w j M K G x G w w e t z I 2 X R 1 x B 9 K w r e 0 z T Q N U y j Q z 2 0 8 O y O K J H A T h r r S R T g y d e A k g 0 9 h J l X T J H V 7 m 5 g J o w w f C V 1 p D u C z S s f 8 B 0 U f A L q Z U N 7 R T M r I q k A 9 D U U P E l r i d O C e U Y 7 T z M j H W Z f 6 d U w E y B 8 q F Q 8 J C J 9 H l / r r f w v j u f J A 5 u f g U r X X p Y 8 q 9 H n 9 G T z p D i m h 7 o F S Y r p F R t / q Z t + R d F B x 4 V q y X o 5 e S x 7 g i e m u c m J v t d q h y K s Q X R 6 W H o q z e v n I 7 f 4 t Y 8 G / I e E J I c m F Z F C A / W v B U w E o Y U S f G 1 B T D j f E 8 + X G j H c + m y L b j i y t D H / i E 4 c H K S l E P s U n i A d H 7 O R 2 + E R E w / z D 0 Q u T D w d 8 r e y t D l u Z 9 N V b u b / w X i Z q o r T r P 2 + + h q b X 5 9 l J q h u s c m q Z L m r n 5 X Z x F x a W q Y T J 0 / R V E i i o 3 1 l S q X S Z H d 5 5 X U 8 / h o y n 7 X 9 M P S A t N Z n q b T C 3 P M S u Q c W e J 4 P K E d a A 9 o Q h A m N i A Y 4 d 6 Y i P G c s B J y 9 h u O j A s x U z o T J E R h o + B 4 C Q v o d D O e Z Z k Y 6 T v O 8 G f s 5 q p + N o B R 8 v D r k O j y 1 E S a 6 T R k x 9 s t C N v n Q 3 4 x h d z R P 9 R 8 O l n i y 6 h O M U g a 8 9 r o 6 R d I o U t q x I K h F L / t a M H H w y H + f I y s T Y p l v C r 3 R E H W B 7 Y r H Y n S E z g 4 r 3 G K A F P s 5 q E 1 R b X E s O s L x V c f + 5 s I Y n R k O i p I B L O r H s x E m H F e D 7 a 8 C z i l M E a T h o C E N z C 6 Y f V v R G g 1 1 y o t 4 q V S K l v / j J v 3 N 1 n U 6 c P Q Y n T 1 5 m A Z 6 3 C x 1 u 2 h i w E d O m F b s L K v O P 4 I B I H i M B y 4 J V 4 k s C 2 i U O 5 s l q v H k 9 w Z n R U m E i M z x c X w f H Y l K x Z K o X c r n 8 7 Q c r l B + M 0 E F K S a O Z 7 J Z U S K R y W R o c W m J / a Q h 8 v t Z I 7 F / h X O h + Y r L 5 a R Q 2 i K i W z D d W g H Z 9 W p P w l a A U I J J a i / n q W i N b / u 5 u w F M j b k G 7 i x b m T a s 9 P z W Z + Q f w M Z w x s Q L Z s J 6 l 8 2 N 9 c E 6 / S A B G N F G 3 B H m R E W m E K F S t c C W T z 0 L R A v V T M d P w T L 4 A c 1 c m F Z v s b + G z 7 B L J v C q N J I e s o Z K Y D v + G n n 9 c i G d E b Q b X j W D t t k F o P 5 N N c 1 S y s H E x h o F k 6 W O 2 3 e z V n p X S c w E o W k H F O o Z Q Q b 0 J Y f 9 j V V 9 P S Z X S 3 R w A N t x s l P N 9 j w m F F E 4 l M M j C m X k m 0 O C o S c 7 s h r g D 6 p I / 2 2 K P H / i p b X v V u l 3 U 1 f p L / 7 e + + R w d t B m y i l y 3 1 4 E u W c F + o p l l d 3 h p n f Y L H I 1 l h j t A M a m G i q T p U e h S k a p V C S r 1 b Y d j l a L 6 I D l 5 V W K m Y d Z O M k L 3 q j 7 w Q 4 k m m F s A J q X q A 3 5 t 9 j C e M 5 S H P s y I S i h 7 0 u O T c 9 y L G S O H W z N p M 0 Q y 0 Y p l O y g q f l N K l p 8 5 P b I 3 a C 0 A D O V k u v k 6 m r c 0 A w m J I R j s 3 2 i V C A a Z 5 R Y i 9 D 7 K d b 0 i O p t p q Z 4 z g + L / M Q f A w o / N x 8 0 T E 4 7 z A R c Z v W M 7 6 L u 5 N z w i n K U t d P 9 n G A m A M 0 x s M K O q A q Y C Q 1 f Y m n U J j V 6 x Z A m Y C b A J j 2 g m / M 7 1 c 1 4 H z K o c V x m J g D B D i x w 4 j 3 M R L T x V f H V c z n p E y a d l p k A i f 2 9 u b / Z o F V H i P 7 R f / 2 f U c E 8 w A 6 + n f o M + m A 0 o s Y T l h d m p / p Q g Q 0 P 0 N 4 K C 7 e 7 M R O A W z C z e a j F S v K B E D b L K 2 s N A g e I 5 V Z E x j z C 4 Q 7 + M 5 i 4 z Z g J 0 J o 4 P a z t w U z V Q p U C 3 + / 0 U b v v p 2 h s Z 4 X I D k A T a w H n H g i 6 W B i l r W T 1 D w t m 0 m / m h 3 W m S i F J z s 7 G h i g j H W X R D n s 3 Z g K 0 z A R h p O 3 + C n c E 2 9 y g W H B o 1 z l 8 d R A j L J e n G z O V t t 1 S u z j O g 9 f l r d c q O d 6 Q o 4 e r M R T G y a H S p 2 v y 5 K J q E g W C a g Y F i A e R P n w X D L D C / l I 6 f 5 L e G N + p J e y W u o m K X D z Y 1 2 q j T Q A a 8 2 g / C h z l D Q D e U J p H 6 l F k 8 + r R 0 0 2 i o 3 k 6 f e q Y y K a A K f h o V U 6 w b I X 5 y G 1 a T T x S 3 j W i u l i l 7 P o T 8 R p + 5 G 7 A + p e + o Y r F b B O m Y T D I v p J u g X N u 1 U N T z E x v j p d E l s l u Q N M X A J E 2 F S i v Q A 0 R U N 4 q U + Z q R j C Z 8 0 P 3 9 t I G / n 9 t 1 l j C 6 9 e 8 x j s r V I A Z w F D N K v h C W A x W A a 2 L R p J 2 d 6 d C e z I + O l z i 7 5 q 2 F / v 3 A r X 0 Z Z K 1 M I D y 9 B s L E o / P 2 / R 5 i 2 T W V w 2 F o f h / B n S D d a d X g c L T g l j A m 9 y S C Q L n C 6 X r E w R H + e x w W W R p C 9 8 A z 3 x l H x 6 S e 6 G d H J I J A R I H z G E E T I z F Y q N M s d 5 g 5 J M j 8 v a i z 9 h k 7 H R X R W U u N K L 2 N 7 L Z H P 3 + 3 z 2 g 0 b c 8 1 D M w I o j 2 + Y Y k v t v j Q Y m 0 / D 1 U B 6 / E H / H f 3 2 c T 6 R G t x p + I R z O A O W 7 2 + + j o C b n Z v D O x O 8 G D u A v T j R G + k e A p I W Q 8 B o v u b r e b v L Y n h B 3 v t Y C W C G c a N x 4 H 9 i k a X 0 1 J y t 3 M b l s O g M S m p v u S W 5 S U q M B Q o V 9 C p l g / 1 g x y R 1 Y T f T v r a t A W L C b Y f J c J H m Z e M b F C V l e g I U 0 J G T g z I Z j 4 c j Y J A C G J s p 9 W U D v E q h t 1 L 0 b r d I W G r a h i b k Y z r w P y V R j Y C T i E 0 P f L I B q V i V s a l I T U Q f 4 e m B Q 3 + P H h R i J A Z g S I G I A Z o z a f 1 A p s m 1 R X 3 f g N v d Q H 8 Q W c c r q S i p X 4 f V H + 3 O + v i P N D I y L v D o h G Y / S v / + + / o U u f 7 K P 5 d C 9 5 H G b R K u x Q n 0 x w + 3 o q 4 v w w 4 2 L Z N a H 9 0 M u 8 V G V n H X v 7 8 s M I S C n C 7 i N l H t 3 N u E l 0 y m 2 4 k R a o Z u r 3 q A J a Y G 1 N J i w w l 4 o L B w M s K C b Y z G 1 c l 0 F a D p p w 6 o G A j I q 1 + y V y n m 8 e h F K d e y S u o u d d h 6 u u 3 e H T q v i K r Q B E z 7 C 2 h F 0 n k V K k X 6 x V F B Y z E z R P j R z B 0 Y Y g B Y Y G w Q x 0 L l a B + 0 R h H 5 r F w P J A W p Y R Q C f x L L L o d S f 9 i S D u C t K 9 l G 2 0 o 5 E W / 7 I I B m V H 1 K w k 4 C H L H E w K P 8 u i I z A 1 z Q g o M D G q D U y 0 w D q N y v t 4 R s + / 3 T D a c U Y k U y 6 x 5 F K t k 4 v 7 C p S P F e h f / b s r 9 J f / 4 G O 6 v 9 U t t q U E j v b L + x + p D S b v L d U n v l 2 s J J 5 Q s Z R n Q s + z 2 V M l N 0 t a q b t O h M l 8 S H m 1 E 8 7 T T s p 8 K + f j F c t y Q 0 e 5 f q h G M 5 E r N J + o b 5 + D A A U a / m c L 9 b n T E 7 M W 2 A I U 6 U z Z H z I 0 c J q F S o t b u 6 6 Y e B B A w P n R i g h i Q N s j Q I S g A R i p w o + v n j M j 7 Z L 3 B p 8 p H 5 l i 8 9 7 a Y C Z i n R L X r P W x U P b x / X y O l q M P e f y S l C 4 G h W W g Q p / N A A t H 3 y z l p 4 K 4 C u H s 6 s K a T W r K 9 g T V i V a 7 1 5 w d N p Y y M A + u a I I H P T r r J p G V q Q S t w P Y K N I 7 H P q x j 7 O y q L F x O J + j J d 1 s 0 c f q y 2 L w Z W 4 E C 8 C 3 g y 6 H n u M e Z E Z o p 6 P l B f F b G B g F t A l 1 n N x P T T D g O J q S 8 2 B p I R S 6 X F x 1 n W 8 F + U J Y U 2 l Z e f r + f g k r 2 / U Z a N j V B m N i 8 2 2 X 3 i z A 3 O g x B G A D w e W A O a f k L m e 4 o T 0 + L n u x Y X l B H p B H 4 O 0 R C U W o C h Z j M m c Q O k Y t M y E t s u i E r A i Y 0 l h 9 U B m 7 F y C L R N b F K z u 5 D D c w E w J T U R + p s U p r 6 f U / 4 2 m s i T N 7 n R Q n N e T 5 v Q q x 1 a b e U A W C S w v r 4 O U B w E R p G F t M R c U A F / I d X B m X e 9 F E q A J M C K Y W N s f S A / / I F m 2 d I O w L K P G t Y 1 b 6 p S d / f B k 9 o N V V l x 7 p E h S d s k s 0 V q B w p 0 0 R n j X J f p k V x 3 8 2 v I v R / / n 6 S P v / 3 1 8 h + z E 0 f n Z Q 5 F w E I B D 9 U 3 w I K 1 W V t V J H p f H 0 f q 3 b g X A u w G T J H l X y S U s S E l 6 m I V s I O R / N t O 1 U U V 4 p U W m T T s l Q S 4 X K Y P z 6 f l 5 I l u W T D a m 4 M G W I 8 s A a I c n 9 k X w M o 2 o M 5 h F 5 9 K r C e A + I N v O G g 7 + e k h p b Y K r C c g H A 0 G A R / i T U / N O r B O Y 4 N 3 K U T g 6 u C 0 Z D a p N 2 M r h V Q n + X s G B V 0 p o V D k s + v D / y E l Q 3 T A S z g r i e t 9 P k z O 8 9 R U a Q 5 q c A 1 g k a g s X b e y U 8 D c X U w + c r 5 x i 3 y 4 c z v B V 8 9 b 0 0 k 5 W h d p W s B S f f u / j J l 8 4 2 N L h G V g 9 b 6 W J S Q y 7 8 t s Z m I r T o R N a r l q p R m R i m m q x S L x C g a 4 7 / 3 m N m x t j K z M N G O 2 u l 6 1 M l + A x P E S I C + d F X p W X q J P M F B O v c X v 6 b j E x 1 k V X o N I / c N o V V k E m D H v I X I p A h A a B F w N Z p p c 1 t n W C r K a r z K E l / r 2 w D m o p 3 N 5 i j 7 U j l 6 m 4 n b 7 L a Q 6 7 K b N l L P K f F N X D B / M 9 S s L J l 9 F Z p e L 4 p o K E o j I N m x v x R 2 Q M x V Y m z 6 X a e F x D W a j 3 9 H V t s M j 4 m x 9 s 9 q g g m w s t H S G B k n b 0 8 Y z w c Y C E R 6 b q R E / Q H Z h 8 S V H u x d o 2 L V R 5 v J L r E g v h d A g B g t 7 G r X L F W I j k S a b s N Y F j n c 1 8 m m O / v B v l 5 B L y p w b a i n + j l B u U s T l V i S a r H X C N 8 H B 5 s T C F A J G e v k g Y B 8 H o c u M R e 7 G X x 4 S C Y S V a C X N 0 u U / i J N B 2 o 5 m k t L Z L v s o R s b 7 E d I n W R 3 e 5 j 4 Y J K g Z R a a z r B 5 x X 8 + H 7 X S u C d M 2 f A c H T s 8 Q X / / D Q 9 N 9 D C h X a s L k A 5 b g u J s T v i c 6 C U O J u 9 u C L 8 b w W F N s 4 8 k h 3 f N Z n l j Y y 3 s C T j 8 N V F C E m G p r 8 L C / 9 z v u Z n B z F S c b w z M A P C X 5 k N r 5 O L P D / b a 6 X C 2 J J i p W M l Q J D f P R J j i 1 2 l h V q r w u 5 c p z J 8 Z I a b p q w + T 8 O m E c W I p k M 6 H 5 T b H z N A o m 0 e 2 A 8 x x j O X T t U G + j y 7 W Y M 3 / / k W g 3 0 4 0 U 4 h S h 2 e Y 5 0 I O L q G B D 0 s Y k e A K f 0 4 r u K B J 2 9 W S P x b E 1 S B N v l x I N V x s S Z d G t B t 2 M 2 P Q h 7 o V s P / t N p h W 8 n d y l P 0 q Q / k H O X 7 k q R K p U M p r o / v j A b q R c 4 u 0 F C z S v s f a D f l r 1 5 k A M L g w A + A D o F g N W N 2 M 0 V f f P a B f X x y h 8 w f 9 T P z y d a r h Y o T N 1 c X J f K F C + W K a w p k 5 8 R 6 I p A d Y g 5 1 Q 3 q H U 4 a h 4 H g h O i + e m Y P k S T n b T + x e G y W 6 r j 4 3 d 6 m N N y 9 f G I y / 1 G / t l j l 6 3 C D h I d h Y M z B B z 8 a u 0 k j L u T Q j 0 O C 5 R j 3 u / 8 q 4 R k O i I a c B p R 7 T u M A s w L H g j V Q x 9 G P C s w u P o Y h r A J g 3 y 9 X Y r 2 g A a 7 W A v S s L 3 Z v a 2 A 2 x 4 r Y X X 0 c 2 m a p C v e 5 h 9 Z n Q Q t v N 8 T I u A 1 n z 4 N p t / k + J 7 0 K K I L P 7 c I E Y z y 0 5 6 1 7 5 3 G p g C Z t V u w B 6 j b U O j o B C 9 q r J 3 m f 4 8 R d / f J p r 9 u k C p 3 6 b o w Q 9 V Q l P / z 5 5 b 6 Y r T R 1 f 7 A n S F C f C K 1 U t f b D r Y l m d H u 4 D d P i C 5 l B 9 T g D U n X P H z z T q R F n J Z W r 3 / H 6 h 7 / 1 t 0 Z 7 O H p W 3 9 M / s R u 9 B K q Z z M 6 I G A n 5 x M w L l y o 6 Z 2 2 A v s E N f N v 6 G g 0 r U 2 K z f y N E L w 4 T i F 3 3 p O K 6 s O 8 r s k Y U Y B 2 N M 2 U n g u X g s 0 G e K t A t a / S r S Z e U r r + 2 6 T u a C J E N V k p 9 5 C c m C j 1 3 O U G Q E 2 R n 3 u 1 J 9 N M j P C W b + 7 Y q G o O U T x X J 7 c L J S w P o O 0 n C 0 W / q v x + t + p z I U w P 3 q N q z v 7 g Q G f b b x e 0 0 r d 5 E + P 4 Y 6 T N O C X h R j u D D t c I D C B x p 0 / R 5 i h l b L R F b K 5 G 6 W P E u l u C W z Y 2 y 7 Q W D D D G q e 8 g Z 3 e H f T l c z t d G + y k p M t G M 7 1 e u j 7 e Q R t e u 5 A 8 u 7 M y C f 8 K D P L 1 Z F 5 k i Q O n B t k R 1 4 T 7 M 4 k t G j z 9 9 8 j p k p v 0 I 7 8 L + x + h 3 e 7 1 L b u o U n Z 7 f I K Z V G D C t H B b 6 8 G a + S 1 5 c + p E L r j D p 1 L h X u i l 2 M l 5 K p X K N N z r 2 v Y d s K a y m p Z D v 2 L X B 0 Z 5 x c D v 4 U N p s l G B z b p M S T 6 3 l q E 2 4 4 c p l D h K S 5 E R N s t t Z K n V 5 0 0 l M j W r A c G c k L R G B / q y d M z b S d Z r a P W M 3 S h r I j J 2 c h D t i e X R h q k X U B g f P p L a t d l p b R Q w r w u i L m w X j H S c 4 e / 5 x S b q R v 7 X z w H m b D p O t S o T o v f l 1 X l M a R y i B W q A w E j Y t c H 9 I f s O v R J 9 P m m n 6 i 4 m Y r s o V r 2 i V x + Y 6 / Y S N J h M w E j 4 r R Z z 5 P H J W c k 4 H R x Y R M H y N 3 M i E I J J x G J y W m l y Y o R i u e 7 b j f f I D O H U b L 2 z G K 6 b g 4 C U l n 0 M S b L Q 6 p a 8 9 S i A V X 8 w F Q J A q P o F y u G d Z n B 6 M U 3 v n w x Q N F f v 5 m t L 1 K N 6 v c E n 1 O 1 / S s O d z 8 h K b w m z B 0 I I O K u k H 2 E h G 7 g f C 9 M p d z 8 L A p c w 5 w t n P f T x k a L I t E d b M W T 8 T 7 L m Q b 0 S t P 5 1 z V o S 3 g O 5 0 u 4 7 r 7 w s w M x Y Y 2 x W e g 4 t C 4 s E / R V R A X x f y R f 8 O c K c T 0 X I p U t Q b A W 1 V 7 Y W t x Z k A g k 6 G 6 V 7 + m / Z e S 7 W y H 7 O L g Y N D i 4 S Y / X A / k o Z N j v x j F I S b Z T n R Z D N p G n j 0 e / J 3 T X E B C w z L t z D X x 2 V N Y L r U m P Y 2 e M 0 0 W x I Z k S 1 u y 2 w x t r A J t W 9 + s 3 E C B O Y Z / t Y p W p l w p Z N Q M B U M V P y q J w U j P P a P J 2 C k A H V R 8 T 4 b Z v W O q G C 7 9 a 2 5 P E t 1 e p Z G C a D h I Z R / 1 n q Z 7 M t 6 K y I 6 C S A p F 9 s I I 2 i Q j D y E R a S q H Z G P 4 6 N K w V 6 H J F E n i Q y 0 1 E v B E B z I 8 8 O i 7 Q / F S D U k H q E t T R U G G C r G m 1 5 B X w 9 l G F 8 O 2 3 j O Z G v + + c K y y e / + v V v O o c O b 0 + y 2 Y S i r g x L A + M L 1 / p Z K m A 2 o E S j 8 K B A + S m W 3 j w w W M y 1 H b S J F J z 1 s p W w 1 a g W x U K B C T 9 B i f V p i i z c I d Q X Z a P L F J m 9 S d H l x 5 T c W q R U a J E K x b z w h b C x G V J X i o W c Y L p S i d / z M / q 2 K S T L F C n X z 2 Q j C + Q b O r V D 6 6 J u q / A o L x r Z 6 4 F 1 H C S D r i X r D O J 1 1 L s t A Q 5 b l n 3 L u n Y K p 0 a Z Y F H 6 I s O z 2 E u F j v S 2 N 4 M m k 2 w Y s 2 k s 5 y j G 8 v L G b c n C B p t X z O y S i c y e u m 2 N d S f J K 5 G d T V + v r Y 8 S B Z k 5 A 4 8 O U H Z o g 3 0 b L z P S m x R 0 j I r f Q z A F v f C C / P 1 Y 1 i y i c 9 / O 2 E S q D 7 Y Z B W t a + H u F J w W a 7 P a K b B R 0 N U r m z H S Y t Z i 6 0 8 d P D Q S R U v z A x m t g p J N s m q O W D f E j k T s Z H + B 7 M g v f 6 e c O 0 7 / 4 w 3 x N r Y P a v U w D o 7 + T o b L f Z 8 n 5 l o s n W T m g Q f r L F F 3 r r 9 d Z Q X I m w s s U m r x K f c c / F Z u V u b 1 y 8 0 l A S G k + D b Z U A c N U 2 d 9 A c m V d M + K Z J W o m R u V C h r L x V T b t w F j o l J M n i 9 V J H f v e o o 6 + x h o b 4 N x w i V z 3 M z s 0 l I r n G 2 a y W e X M C B U r s U M 0 F N Q E E h S E U 0 P U 5 a 2 X q A C e 2 0 c o f f 6 Z e J 3 K d 5 H d v E 5 j H e d F q T p Q K u d p O X 2 L r 9 5 M 4 w F 5 M + z c 7 R w 5 T z v Y R m S C W s i Q b c C 6 X f M U y s w w w V e p I z F O 1 s F G c + j R m k T H + o q 0 s b F F A w N 9 w g w y s T B E r w 8 k G W M b l w w z a O W r A n 0 / 3 C F y 5 W A a g u l S / P n P F c h U U Z d L g O 9 m L G w V 1 D M y f u 4 w / T / X 4 z U 4 z u q u 7 7 s B 5 p j q A w C Z L z P k / s h N 9 9 k / O c 2 S R Y v 0 3 z A z T e w s W g y v T J H D 1 6 U r u X + 5 E Q P D o R N R h R l W Q j W t Z k t 8 F Z 8 e K Z E J 3 K q E z v V A 6 r 9 d x 1 B G Q G g 5 X / K S 0 y Y 7 7 J H M I G u P I o 0 8 8 1 H s z K w 4 t h g 5 R Z n Q N B 0 / f I S Y n v m U s i Z C C N w p B a n f c 1 y 8 B 7 C 2 Z n 3 H S r n 1 P A X 2 7 S z E y 1 z J 0 N 3 B g E g e R Z 7 b h N K P A s J p c X G J x s d l 4 Q G / R 1 v d + v 3 W B q X C I y 8 5 s j 8 + 0 G e v k 0 1 A X D f C / f r Q + s 8 Z 5 s v Z F H 0 Q z A j T r B 1 o m S l 7 V W Y m Y M B f 9 3 t i + W X K M J F k T v B n B j 8 L Z s p G 6 r t g q A C d 7 9 Z 3 r x n g 7 E t W d O R x 7 G A m R C w R b E N 2 B U 4 C a W e 0 T x W 2 k n T Z m l c t q 1 i O H t l m J q D T v U q F k o 1 i p + T F 1 W z R R 0 7 L J j k c X d T j K v C J 6 7 Z K j + s Y 9 b r U M L A M z 8 c e C n 8 R Y e 1 a X z R d U 0 p D 4 H v C L L y 0 H 5 X I N Z o O W d i B r 5 u J W h M c G e J w 2 g H 0 c T 8 2 K e 9 a 8 c c G a F A M G T J Y / p i Y C T C l k u F t k k c A A b V L 5 W i Z n G 8 6 y e L W i D s d M l + l y b a P f S S + c R T F P S c b d Z r K 1 N f J / o K 7 P u H Y h y j 5 b Z b u 9 f k b I n t b M 9 / T R 2 8 f o o H u 3 S c d U S m 0 7 Y U p 0 x 7 b y x j v r D b 0 c a s k 6 4 1 i m g F N E w e D R X a O 7 y l H 2 g P M U n F 1 Z Y m S x Q B 5 n S E q J v p o f E j e 4 x P t v p q h k C 1 Q M p G l r r 4 A l R Z K D V t b A t U s + 3 6 s e u D f X m H H H J 1 m U S d 2 q L d M i w t L N D Z e L 6 0 F s y G N 6 v O N J f q k b 5 S u z 0 n b C 7 W / 4 P W j g a H 0 y N / N U W R C 1 j K I v u D F h e 4 i l W e K 5 D z b m C o E b M W x F a i s K Y a D O 3 + 2 h O T V y Y K o j / r 9 4 0 d 0 + c 0 J 8 v v 3 F q 7 / Z s o q o k G 7 4 S O 2 w + H Y a l H a L J G 1 t 7 0 F w Y X I b b 7 b v b A v C 5 l 8 k L K l A A V Z Y 2 F b 0 / H O C 6 I Z J d C K o V J T K b K P 2 Y X v l P 4 8 T Z 5 P G o V M l T W r y Y H 9 a F G q w H 4 X O + 7 Y s Q P + J r r H d n Q 0 N i z 5 f H m T J h z 9 N K P Z d P k X / D i o q x I D W E 9 Z q T u U J / + 1 B L 2 z D z v d V c j K E t 6 I m Y B O j 4 X 6 v X n q d R d Y 0 i s H N b B 6 z e S 8 4 C R z r 4 V S i R h Z D M w u Z A i k C 4 2 Z 7 1 q g r R Q S J Z H c i T A 4 H v C N 0 J w E K / z Y G B r H 9 M w E o E t s u z D 6 Z i T d f C F 7 P X 6 A 3 I 4 Y d e e x w b b M T E a A D 6 V H u l D f + A D M V H j W m E e I r k y V j d J 2 j Z i 6 / Q 3 g V H Z r V A E f 8 p P h 3 h 0 9 M 3 7 B j 4 O W D D W / x Y a M w 0 S e X + 8 s v z Y C f B e H 0 y s k b V J Z Y D U C 8 u k O H z t B M 8 t y I Z 0 W m X y c H e v W l Y O H + 6 o N K f + w J M + N l u m 9 / Q X + 2 + b m T T q O x h 3 V 7 T U n L b A 5 m A r s d W 2 3 7 L z n T k / z V K t O l x y M 6 I u x m a d h J v k q 5 W t K F + T s i r l 4 v U g Q c G 4 2 1 k f d t X s o 9 V l j 9 n 2 z v D 9 E D L X 4 c n O V f T i 5 Z / g v + P F h S P X 3 l y 2 i B 3 j f E y b Q 4 f Z M J D 3 Q Y x z r C 0 b N P e B I j / R I t J r L U O 5 B T p g u K t x I 0 C S Z o Q o V e c 8 g b O u I m E + V v 9 f K D N M X r + n h d m L v J 7 N I u x F p S 8 + t / N v y A i o 0 m w o 3 0 + J A 4 J B g D K M W y y o K J S d r p n 3 i t c 1 W Z d / l g u i H c V e 7 d Q p f s + o 6 x g p y 9 k P Q 1 t h O a C P b m N 5 z e j B J 3 k + 9 l P p d i m p K D h C S g / X A O C J C m 8 l k R c Q P G L J 2 0 9 W Z X 5 j p p 0 K D D 3 V r 3 k y H + u S G i Z n 7 W X K f d o l o W K l m E v 2 p d w N a d n m d T P p V k w g k o O p T Y j M M u 9 u h 0 + y A r y I y w s + O s O n I x 7 + 9 c Y / O H j 9 I l b t V i p 8 z U 6 f V T l 5 s 3 d 4 C Y K p 4 I U c W k 4 X 8 L f y S Y r l K m 9 k s P U h E y M Z M Z G M T N O h 3 U M B m J n / A w x p I r k a 9 H w 1 T X o T b 2 S + x m + k 0 + 3 Q e 2 0 6 T F t W 7 e i y E z 4 h k W c l S Y J N z Q m R J V 1 b K N G 1 1 i F J 6 A A 0 s Q f T Q 2 v P x a x A L N O Q 9 z + a p f A 4 I k 3 s / P K K z b 8 n d d 3 P F F J t 0 d e 2 Y m 8 u R c 8 J J + c d 5 c h w 3 1 t x q z z 6 s 6 U U z F l G V + w t + G g i G w q L g 6 e E y l V K s l t g s s g 7 b h O O P 7 U G M c H J Q L p l Q g W z k b 5 7 b W u i O O k B A u W y K y q U C h Z 5 9 Q / / o v / x z 1 k d m k p Q W z 3 s B Q s O L 6 S Q 9 j c X o U D B A n T Y H R Y p Z m k m l 6 O P e k R 3 m H x a g 6 W i F n D 4 k y 5 a p W T v f f 7 M y R 3 8 1 N K G 8 k x F K z V O 6 K G d O 4 O / i 2 Q B t J g b p U P 9 T 0 R w G E N q E x + K 7 R S t d O i B H T s B Q 0 J w o E l T 7 Q X i t g 2 L T b Q A d Y i e n V u j E 8 Z 1 N V V S U o 2 X K 1 y p k D 1 o p m V 1 i 0 7 N x 0 V p l q P m n K V q w t Z + w / A t e P U z X n s Z q J / p 5 w n 5 g S f i O n D T 2 F T O H m h z Z D C D V g K s q N p B G u s t u w K J r N p O k f H y N s p E l 6 t j 3 B v t b P r L 2 L t O v + t W d C l 8 e Z T 7 P a s I m d r H D N U 6 u m e n w g M z 8 6 a / S 5 P m w v b W Z W L Z C n 4 W W q c t h o 3 O B L g o o 2 Q 5 a y H l 5 d U G Q + D Z C / v c 6 h Z m L E n R A Z a j V z G 3 W T f I x Y C J w S T w j 3 e j 5 U o q O 7 2 v d V x 6 4 F t m g C w G / 0 G 6 b q T n q 9 c p M + d W k m f q n n 9 J S B 1 9 j 8 L A 4 9 g t + G p i P s r m C f n B g J q S m I I F 1 N 2 Y C o I 2 Q P 7 Y b M + V z a U q x 2 b V 4 5 z 9 Q M R s n R 6 C f h k / / C X 1 y 2 k + O / p U 9 M d M 9 9 u 2 0 w L q U C l U 7 g n h n Q n J 1 0 J 1 F C 0 3 0 V t k 0 k 7 9 n H W n f F A q 6 L P S f j 4 7 R R 7 0 D g p l + u y L n 4 Q E w O 5 e j y M 9 r 1 K p l j 5 f H s N z Q w Q e p Q + J Z w 0 z y 1 c l A U 0 m b s 7 2 g z 7 l 0 g G 7 M y 9 9 V m Q m 4 f K h C R / 7 i M J U M W o f 9 g h 8 X Z q l f E v 3 a 4 m w N X Z u t 5 1 C 9 D J A 1 n o x u U W j 5 O a 0 / / h q i n P q P f 0 q d / R O i f z r K z L 8 N z 7 N Z N q T 8 R X O A Q N U M c I + O d 5 / q 9 q F 9 w t o I 5 D r o z Y l G + g G 3 X G 2 K 3 W i K 5 R p V l K r h Z L Z 5 G 6 9 m + P O h E Y o W C 7 S W y R I 2 K h j u q N H v 1 5 d p K 1 M f M 0 e y T I 9 W 2 E / T u G D h U K S B m Y A B 1 x n x D F M t c S N J + 3 p b m 7 u J h B y 0 c I w 6 6 E B G U 9 P O g E a e j k R F 2 y + r r b l P + Q t + H I j N A p T X r c H f K h R y V K v K T T R E 7 h y b K y y m R Q d Q v K 9 W S l T O J i n D z O I d O M b H r e T v 6 N n e i W 6 8 s 0 g O D z M b E 8 E h l 0 f 4 F d r U G S O g 1 f F 4 5 3 n l X W t 8 9 t R K n x 4 t i Q 2 K z 4 3 s V L N o N Y z u q K 8 S G L w Q D + F S z E p H 5 h O 0 d d z b 0 O 7 s z t 3 7 d O L E E V r J 3 F S O m N j c e 1 e 8 K h a K 7 E t W a T P / S J R 7 6 4 H + f T 5 H Y 2 W w K N D s k 4 S p i F 0 H Q 1 s h S k w l a b 7 z 8 C 8 M 9 T N A S 9 G I U G w m F S f s H 7 X 8 + A v a e H a F I o v 3 K L 7 6 j P L J M B W y C S o X 8 0 I D g T H Q X N / h 7 6 X h U 5 + S r 7 O f P I H O b W a q + W f p Q C / R i N t L x / 1 B 0 f J 4 N 2 Y C 2 m E m t E 5 W A Y l t U k L I W q D Q c a / M h N b P z V B N V C j 7 b U Y 8 3 0 g t i h Z k 1 T z q k B r l k 4 3 v c z 5 2 T Q Q f 8 P B J Q 4 I Z 8 A B + m C t R h 3 t n Z j y g Z y Y A z J T 8 X Y I i r J W w 7 U 5 X b y 8 d / e A I 2 X e J j v 6 C H w e G G g p M h D q j 8 P R 3 5 P D 1 k L f / M P s m V r G p t Z Y J 0 P R d J K X q k l E B f A b 5 n e 2 Y p 3 8 w N C 7 M p N e F a z M S X d x f F u t K Y 3 1 f 0 b j / k n j 9 g a Y M o F q s M q O x N n W 0 f x 0 s J / j + l N f M k J V w h Y r P C + R 4 0 y l v N q 3 B r X C I L n R 1 N / w N E G G T z + P z s N m Z o / X Y D P V 6 D o p m l y i R R 8 T T w u N n c 9 j E P k 8 Q Y D h e F e t u V U K F q s U i V / j i G f 4 h x n 9 + f p G 6 A g P U 2 e s W V b 9 S l 0 T f z 8 V Z o 9 U 3 a P g F P w 0 a G A r B g 1 x 8 g w q p L Q o M n 2 R G s b X c G R 5 F f v J k N z J U w F m l Y 6 U 4 2 U R + G h Z P l f 7 e r w F Y R M W 6 F n C V G e t A 3 0 P q 8 8 j Z 3 H r i z n 2 X J e e 7 z f t 5 N 0 P 6 d 6 n t H S p a 4 d 8 v r t H f H 6 1 X L U M L F d h P C u W f 0 m j H O V q M 3 C H t 7 n u l L G s q f u 2 0 y 3 l 5 4 l g 5 T 1 Z J X m 9 C j 7 p E Y Y O 8 k p x g C 6 B z q y l e p t G A m Y o d 7 E / 9 I J H t o p X Q S Q k F e F g C Q c + F X / D T w F x i k y 2 V C N P C 3 d 9 T M R 0 l V 7 C f B o 9 e F s G D V s w E o K B P G + n q 9 R Z F U u p x 9 i X A T C r A T O H X 1 D 9 N Z S Y A B N X n O a K 8 a 2 Q m A M y k B N 1 2 B 9 N 3 5 o s M 3 y S 1 x U y A v 9 C 4 U Q E 0 j p W 1 9 6 D / G G t o M 4 1 0 n m l Y + y p u 1 M j J v A O t g 8 V f P O w 2 u b E L H t j r q t M 1 L B a F 8 b A U L T S 4 U q R 9 h + 1 U e F w k l 8 3 H M 4 h N s 6 2 0 l T L T l 5 O 2 X 5 j p J 4 Z 5 8 d b / x 9 K x S r 2 H 3 q X O w Q O i 6 A + T 2 Q 6 q x Q w 5 b c j s L t K n B w u 0 f z p F l C 2 L Z i x 6 u G x V w l b 6 W k A q Y 4 H 3 V e G D g 4 i m t T b p s l / v z B / U I 8 O + U Y 3 9 I f f H f B 9 7 o M + x o E S f r 6 3 Q Z l a O x I V C W 1 S o p s k m y V r R o u 0 9 y L D Z 5 Q A 6 3 C 5 E I l c T c g 1 U R m n + j 4 A M g I x y X A / M T O d 5 O Y R o 6 j B R E V n / 5 1 2 i Q 5 G 6 0 d k v + G l h + l f f R W r 6 n t O t E H R V x L a S j q 0 i z S 7 P 0 X j f G J n 8 7 A d 0 N f 4 G N j G r V N g P U P Z F E U E L 4 Q / U K X R 2 o 0 j p y g o 7 3 x F R K t 5 O k O J l U U l V R E s z r L 3 p g V q k G m s V W 4 v u q s 2 A t S l 0 7 s G u i 8 h B L J Q q t D g z R S e O 1 y t z 9 Y g t l C k 4 J j M C W k + j W 2 4 z Y B f I 8 p E s e e y d 2 y U e 6 P O X L r h E 7 / F f 8 H M A 0 f 8 P N 1 W b N m t i k A 8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 N a m e = " C a l q u e   1 "   G u i d = " a 8 f e b 1 4 9 - 6 1 c c - 4 7 e 5 - a 2 f 3 - 7 5 8 a f 4 9 e d f 0 7 "   R e v = " 3 "   R e v G u i d = " b 4 f 5 2 7 7 4 - 9 5 a 1 - 4 3 c e - 9 c 2 4 - 4 0 2 b c 9 1 8 b e 0 3 " 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 C h o o s i n g G e o F i e l d s = " f a l s e " & g t ; & l t ; G e o F u l l A d d r e s s   N a m e = " G e o F u l l A d d r e s s "   V i s i b l e = " f a l s e " & g t ; & l t ; G e o C o l u m n s & g t ; & l t ; G e o C o l u m n   N a m e = " A d r e s s e "   V i s i b l e = " t r u e "   D a t a T y p e = " S t r i n g "   M o d e l Q u e r y N a m e = " ' P l a g e 1 ' [ A d r e s s e ] " & g t ; & l t ; T a b l e   M o d e l N a m e = " P l a g e 1 "   N a m e I n S o u r c e = " P l a g e 1 "   V i s i b l e = " t r u e "   L a s t R e f r e s h = " 0 0 0 1 - 0 1 - 0 1 T 0 0 : 0 0 : 0 0 "   / & g t ; & l t ; / G e o C o l u m n & g t ; & l t ; / G e o C o l u m n s & g t ; & l t ; F u l l A d d r e s s   N a m e = " A d r e s s e "   V i s i b l e = " t r u e "   D a t a T y p e = " S t r i n g "   M o d e l Q u e r y N a m e = " ' P l a g e 1 ' [ A d r e s s e ] " & g t ; & l t ; T a b l e   M o d e l N a m e = " P l a g e 1 "   N a m e I n S o u r c e = " P l a g e 1 "   V i s i b l e = " t r u e "   L a s t R e f r e s h = " 0 0 0 1 - 0 1 - 0 1 T 0 0 : 0 0 : 0 0 "   / & g t ; & l t ; / F u l l A d d r e s s & g t ; & l t ; / G e o F u l l A d d r e s s & g t ; & l t ; M e a s u r e s 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A d d r e s s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504DDB02-7D66-49EF-87C0-AFF8AD2F0CCF}">
  <ds:schemaRefs>
    <ds:schemaRef ds:uri="http://www.w3.org/2001/XMLSchema"/>
    <ds:schemaRef ds:uri="http://microsoft.data.visualization.Client.Excel.LState/1.0"/>
  </ds:schemaRefs>
</ds:datastoreItem>
</file>

<file path=customXml/itemProps2.xml><?xml version="1.0" encoding="utf-8"?>
<ds:datastoreItem xmlns:ds="http://schemas.openxmlformats.org/officeDocument/2006/customXml" ds:itemID="{3575C641-9A08-4C58-87AB-032AED60B37C}">
  <ds:schemaRefs>
    <ds:schemaRef ds:uri="http://www.w3.org/2001/XMLSchema"/>
    <ds:schemaRef ds:uri="http://microsoft.data.visualization.engine.tours/1.0"/>
  </ds:schemaRefs>
</ds:datastoreItem>
</file>

<file path=customXml/itemProps3.xml><?xml version="1.0" encoding="utf-8"?>
<ds:datastoreItem xmlns:ds="http://schemas.openxmlformats.org/officeDocument/2006/customXml" ds:itemID="{FB18BD54-8B47-496A-849A-45C38A58DD63}">
  <ds:schemaRefs>
    <ds:schemaRef ds:uri="http://www.w3.org/2001/XMLSchema"/>
    <ds:schemaRef ds:uri="http://microsoft.data.visualization.Client.Excel/1.0"/>
  </ds:schemaRefs>
</ds:datastoreItem>
</file>

<file path=customXml/itemProps4.xml><?xml version="1.0" encoding="utf-8"?>
<ds:datastoreItem xmlns:ds="http://schemas.openxmlformats.org/officeDocument/2006/customXml" ds:itemID="{A9471AAC-721E-4B46-A4BE-1C6179642838}">
  <ds:schemaRefs>
    <ds:schemaRef ds:uri="http://www.w3.org/2001/XMLSchema"/>
    <ds:schemaRef ds:uri="http://microsoft.data.visualization.engine.tours/1.0"/>
  </ds:schemaRefs>
</ds:datastoreItem>
</file>

<file path=docMetadata/LabelInfo.xml><?xml version="1.0" encoding="utf-8"?>
<clbl:labelList xmlns:clbl="http://schemas.microsoft.com/office/2020/mipLabelMetadata">
  <clbl:label id="{068fa33a-09da-4f7d-a782-380be483c564}" enabled="0" method="" siteId="{068fa33a-09da-4f7d-a782-380be483c56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32</vt:i4>
      </vt:variant>
    </vt:vector>
  </HeadingPairs>
  <TitlesOfParts>
    <vt:vector size="40" baseType="lpstr">
      <vt:lpstr>Formules</vt:lpstr>
      <vt:lpstr>Rapport dépenses</vt:lpstr>
      <vt:lpstr>Payé</vt:lpstr>
      <vt:lpstr>Barèmes</vt:lpstr>
      <vt:lpstr>Distance</vt:lpstr>
      <vt:lpstr>Support</vt:lpstr>
      <vt:lpstr>Distancier</vt:lpstr>
      <vt:lpstr>Adresses</vt:lpstr>
      <vt:lpstr>Adresse</vt:lpstr>
      <vt:lpstr>Adresse_institution</vt:lpstr>
      <vt:lpstr>Arrivee</vt:lpstr>
      <vt:lpstr>Arrivee_Trace</vt:lpstr>
      <vt:lpstr>Bareme_du_Km</vt:lpstr>
      <vt:lpstr>Bareme_du_Km_Hybride</vt:lpstr>
      <vt:lpstr>Cegep</vt:lpstr>
      <vt:lpstr>Choix_contournement</vt:lpstr>
      <vt:lpstr>Choix_Institution</vt:lpstr>
      <vt:lpstr>Choix_mode</vt:lpstr>
      <vt:lpstr>Choix_unites</vt:lpstr>
      <vt:lpstr>Contournement</vt:lpstr>
      <vt:lpstr>Coucher</vt:lpstr>
      <vt:lpstr>Dejeuner</vt:lpstr>
      <vt:lpstr>Depart</vt:lpstr>
      <vt:lpstr>Depart_Trace</vt:lpstr>
      <vt:lpstr>Diner</vt:lpstr>
      <vt:lpstr>Distances_Feuille_Jaune</vt:lpstr>
      <vt:lpstr>Institution</vt:lpstr>
      <vt:lpstr>Institution_num</vt:lpstr>
      <vt:lpstr>Militants</vt:lpstr>
      <vt:lpstr>Mode_de_deplacement</vt:lpstr>
      <vt:lpstr>Non_Regr.</vt:lpstr>
      <vt:lpstr>Premier_samedi</vt:lpstr>
      <vt:lpstr>Privé</vt:lpstr>
      <vt:lpstr>Samedis</vt:lpstr>
      <vt:lpstr>sans_pièce_justificative</vt:lpstr>
      <vt:lpstr>Souper</vt:lpstr>
      <vt:lpstr>Unites</vt:lpstr>
      <vt:lpstr>Universite</vt:lpstr>
      <vt:lpstr>Ville</vt:lpstr>
      <vt:lpstr>'Rapport dépenses'!Zone_d_impression</vt:lpstr>
    </vt:vector>
  </TitlesOfParts>
  <Manager/>
  <Company>CSN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Ariane Bilodeau;Daniel Légaré</dc:creator>
  <cp:keywords/>
  <dc:description/>
  <cp:lastModifiedBy>Annie St-Amant</cp:lastModifiedBy>
  <cp:revision/>
  <dcterms:created xsi:type="dcterms:W3CDTF">2018-02-14T19:28:06Z</dcterms:created>
  <dcterms:modified xsi:type="dcterms:W3CDTF">2025-06-11T18:55:32Z</dcterms:modified>
  <cp:category/>
  <cp:contentStatus/>
</cp:coreProperties>
</file>